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4_03\"/>
    </mc:Choice>
  </mc:AlternateContent>
  <xr:revisionPtr revIDLastSave="0" documentId="13_ncr:1_{3DF62BCE-8C5B-4102-A79A-7D2FD271DC2A}" xr6:coauthVersionLast="47" xr6:coauthVersionMax="47" xr10:uidLastSave="{00000000-0000-0000-0000-000000000000}"/>
  <bookViews>
    <workbookView xWindow="-108" yWindow="-108" windowWidth="30936" windowHeight="16896" xr2:uid="{449A3064-85A5-499C-9E09-32BC07533B7C}"/>
  </bookViews>
  <sheets>
    <sheet name="2024" sheetId="9" r:id="rId1"/>
    <sheet name="2024_vplyvy" sheetId="10" r:id="rId2"/>
    <sheet name="2024_vplyvy_konsolidovane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9" l="1"/>
  <c r="K49" i="9" s="1"/>
  <c r="K9" i="9"/>
  <c r="K10" i="9" s="1"/>
  <c r="J48" i="9"/>
  <c r="J49" i="9" s="1"/>
  <c r="J9" i="9"/>
  <c r="J10" i="9" s="1"/>
  <c r="K94" i="9" l="1"/>
  <c r="J94" i="9"/>
  <c r="J95" i="9" s="1"/>
  <c r="J1" i="9"/>
  <c r="J2" i="9" s="1"/>
  <c r="I48" i="9"/>
  <c r="I49" i="9" s="1"/>
  <c r="G48" i="9"/>
  <c r="G49" i="9" s="1"/>
  <c r="F48" i="9"/>
  <c r="F49" i="9" s="1"/>
  <c r="D48" i="9"/>
  <c r="D49" i="9" s="1"/>
  <c r="I9" i="9"/>
  <c r="G9" i="9"/>
  <c r="F9" i="9"/>
  <c r="F10" i="9" s="1"/>
  <c r="D9" i="9"/>
  <c r="K95" i="9" l="1"/>
  <c r="K1" i="9"/>
  <c r="G94" i="9"/>
  <c r="I94" i="9"/>
  <c r="D94" i="9"/>
  <c r="D1" i="9" s="1"/>
  <c r="D2" i="9" s="1"/>
  <c r="G1" i="9"/>
  <c r="G95" i="9"/>
  <c r="I95" i="9"/>
  <c r="I1" i="9"/>
  <c r="D10" i="9"/>
  <c r="G10" i="9"/>
  <c r="F94" i="9"/>
  <c r="I10" i="9"/>
  <c r="K2" i="9" l="1"/>
  <c r="K3" i="9"/>
  <c r="J3" i="9"/>
  <c r="D95" i="9"/>
  <c r="I2" i="9"/>
  <c r="I3" i="9"/>
  <c r="G4" i="9"/>
  <c r="G3" i="9"/>
  <c r="G2" i="9"/>
  <c r="F95" i="9"/>
  <c r="F1" i="9"/>
  <c r="F2" i="9" l="1"/>
  <c r="F3" i="9"/>
</calcChain>
</file>

<file path=xl/sharedStrings.xml><?xml version="1.0" encoding="utf-8"?>
<sst xmlns="http://schemas.openxmlformats.org/spreadsheetml/2006/main" count="262" uniqueCount="172">
  <si>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</si>
  <si>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</si>
  <si>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</si>
  <si>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</si>
  <si>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</si>
  <si>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</si>
  <si>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</si>
  <si>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</si>
  <si>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</si>
  <si>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</si>
  <si>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</si>
  <si>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</si>
  <si>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</si>
  <si>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</si>
  <si>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</si>
  <si>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</si>
  <si>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</si>
  <si>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</si>
  <si>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</si>
  <si>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</si>
  <si>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</si>
  <si>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</si>
  <si>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</si>
  <si>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</si>
  <si>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</si>
  <si>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</si>
  <si>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</si>
  <si>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</si>
  <si>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</si>
  <si>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</si>
  <si>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</si>
  <si>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</si>
  <si>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</si>
  <si>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</si>
  <si>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</si>
  <si>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</si>
  <si>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</si>
  <si>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</si>
  <si>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</si>
  <si>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</si>
  <si>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</si>
  <si>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</si>
  <si>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</si>
  <si>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</si>
  <si>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</si>
  <si>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</si>
  <si>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</si>
  <si>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</si>
  <si>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</si>
  <si>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</si>
  <si>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</si>
  <si>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</si>
  <si>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</si>
  <si>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</si>
  <si>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</si>
  <si>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</si>
  <si>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</si>
  <si>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</si>
  <si>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</si>
  <si>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</si>
  <si>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</si>
  <si>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</si>
  <si>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</si>
  <si>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</si>
  <si>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</si>
  <si>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</si>
  <si>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</si>
  <si>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</si>
  <si>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</si>
  <si>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</si>
  <si>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</si>
  <si>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</si>
  <si>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</si>
  <si>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</si>
  <si>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</si>
  <si>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</si>
  <si>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</si>
  <si>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</si>
  <si>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</si>
  <si>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</si>
  <si>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</si>
  <si>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</si>
  <si>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</si>
  <si>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</si>
  <si>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</si>
  <si>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</si>
  <si>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</si>
  <si>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</si>
  <si>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</si>
  <si>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</si>
  <si>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</si>
  <si>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</si>
  <si>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</si>
  <si>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</si>
  <si>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</si>
  <si>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</si>
  <si>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</si>
  <si>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</si>
  <si>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</si>
  <si>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</si>
  <si>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</si>
  <si>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</si>
  <si>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</si>
  <si>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</si>
  <si>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</si>
  <si>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</si>
  <si>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</si>
  <si>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</si>
  <si>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</si>
  <si>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</si>
  <si>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</si>
  <si>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</si>
  <si>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</si>
  <si>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</si>
  <si>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</si>
  <si>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</si>
  <si>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</si>
  <si>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</si>
  <si>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</si>
  <si>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</si>
  <si>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</si>
  <si>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</si>
  <si>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</si>
  <si>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</si>
  <si>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</si>
  <si>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</si>
  <si>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</si>
  <si>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</si>
  <si>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</si>
  <si>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</si>
  <si>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</si>
  <si>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</si>
  <si>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</si>
  <si>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</si>
  <si>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</si>
  <si>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</si>
  <si>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</si>
  <si>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</si>
  <si>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</si>
  <si>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</si>
  <si>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</si>
  <si>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</si>
  <si>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</si>
  <si>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</si>
  <si>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</si>
  <si>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</si>
  <si>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</si>
  <si>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</si>
  <si>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</si>
  <si>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</si>
  <si>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</si>
  <si>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</si>
  <si>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</si>
  <si>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</si>
  <si>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</si>
  <si>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Tržby ŽSR</t>
  </si>
  <si>
    <t>Tržby ZSSK</t>
  </si>
  <si>
    <t>Tržby NDS</t>
  </si>
  <si>
    <t>*- pri konsolidácii vylučujeme vplyv transferov medzi subjektami verejnej správy</t>
  </si>
  <si>
    <t>Porovnanie voči schválenému RVS 2023</t>
  </si>
  <si>
    <t>PS 2023-2025</t>
  </si>
  <si>
    <t>NRVS 2023-2025</t>
  </si>
  <si>
    <t>Opatrenia vlády v súvislosti s vojnou na Ukrajine</t>
  </si>
  <si>
    <t>Opatrenia vlády na kompenzáciu cien energií</t>
  </si>
  <si>
    <t>Pozn: vzhľadom na spôsob rozpočtovania kapitálových výdavkov štátneho rozpočtu v údajoch nekonsolidujeme kapitálové transfery zo štátneho rozpočtu do subjektov VS</t>
  </si>
  <si>
    <t>ROK 2024</t>
  </si>
  <si>
    <t>Rozpočet VS 2024</t>
  </si>
  <si>
    <t>2024/01</t>
  </si>
  <si>
    <t>Odhad hospodárenia verejnej správy (ESA 2010, odchýlky od RVS 2024-2026, v mil. eur)</t>
  </si>
  <si>
    <t>Odhad hospodárenia verejnej správy (ESA 2010, odchýlky od RVS 2024-2026, NA KONSOLIDOVANEJ* BÁZE, v mil. eur)</t>
  </si>
  <si>
    <t>2024/02</t>
  </si>
  <si>
    <t>2024/03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</si>
</sst>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scheme val="minor"/>
    </font>
    <font>
      <b/>
      <sz val="11"/>
      <color rgb="FF13B5E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3B5E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3" fontId="14" fillId="2" borderId="0" xfId="0" applyNumberFormat="1" applyFont="1" applyFill="1"/>
    <xf numFmtId="3" fontId="14" fillId="0" borderId="0" xfId="0" applyNumberFormat="1" applyFont="1"/>
    <xf numFmtId="0" fontId="15" fillId="0" borderId="0" xfId="2" applyFont="1" applyAlignment="1">
      <alignment horizontal="left" vertical="center" indent="1"/>
    </xf>
    <xf numFmtId="3" fontId="6" fillId="2" borderId="0" xfId="0" applyNumberFormat="1" applyFont="1" applyFill="1"/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3" fontId="11" fillId="2" borderId="0" xfId="0" applyNumberFormat="1" applyFont="1" applyFill="1"/>
    <xf numFmtId="0" fontId="16" fillId="0" borderId="0" xfId="0" applyFont="1"/>
    <xf numFmtId="0" fontId="16" fillId="0" borderId="0" xfId="2" applyFont="1" applyAlignment="1">
      <alignment vertical="center"/>
    </xf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0" fontId="15" fillId="0" borderId="0" xfId="2" applyFont="1" applyAlignment="1">
      <alignment horizontal="left" vertical="center" indent="4"/>
    </xf>
    <xf numFmtId="4" fontId="11" fillId="2" borderId="0" xfId="0" applyNumberFormat="1" applyFont="1" applyFill="1"/>
    <xf numFmtId="3" fontId="4" fillId="0" borderId="1" xfId="0" applyNumberFormat="1" applyFont="1" applyBorder="1" applyAlignment="1">
      <alignment horizontal="left"/>
    </xf>
    <xf numFmtId="0" fontId="15" fillId="0" borderId="0" xfId="2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0" fontId="21" fillId="3" borderId="0" xfId="2" applyFont="1" applyFill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0" fillId="0" borderId="0" xfId="2" applyFont="1" applyAlignment="1">
      <alignment vertical="center"/>
    </xf>
    <xf numFmtId="3" fontId="20" fillId="0" borderId="0" xfId="0" applyNumberFormat="1" applyFont="1"/>
    <xf numFmtId="0" fontId="22" fillId="0" borderId="0" xfId="2" applyFont="1" applyAlignment="1">
      <alignment horizontal="left" vertical="center" indent="1"/>
    </xf>
    <xf numFmtId="3" fontId="0" fillId="0" borderId="0" xfId="0" applyNumberFormat="1"/>
    <xf numFmtId="3" fontId="21" fillId="2" borderId="0" xfId="0" applyNumberFormat="1" applyFont="1" applyFill="1"/>
    <xf numFmtId="0" fontId="20" fillId="0" borderId="0" xfId="6" applyFont="1" applyAlignment="1">
      <alignment vertical="top"/>
    </xf>
    <xf numFmtId="0" fontId="23" fillId="0" borderId="0" xfId="6" applyFont="1" applyAlignment="1">
      <alignment vertical="top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9ECF-1244-456A-B85A-4B6141A11460}">
  <sheetPr>
    <tabColor rgb="FF13B5EA"/>
  </sheetPr>
  <dimension ref="A1:K96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N18" sqref="N18"/>
    </sheetView>
  </sheetViews>
  <sheetFormatPr defaultColWidth="9.33203125" defaultRowHeight="15" customHeight="1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7" width="14.6640625" hidden="1" customWidth="1"/>
    <col min="8" max="8" width="0.6640625" customWidth="1"/>
    <col min="9" max="9" width="14.6640625" customWidth="1"/>
    <col min="10" max="10" width="12.5546875" bestFit="1" customWidth="1"/>
    <col min="11" max="11" width="12.5546875" customWidth="1"/>
  </cols>
  <sheetData>
    <row r="1" spans="1:11" ht="15" customHeight="1" thickBot="1" x14ac:dyDescent="0.35">
      <c r="A1" s="1"/>
      <c r="B1" s="1"/>
      <c r="D1" s="2">
        <f>D94</f>
        <v>-7840.7060000000129</v>
      </c>
      <c r="E1" s="3"/>
      <c r="F1" s="2">
        <f>F94</f>
        <v>0</v>
      </c>
      <c r="G1" s="2">
        <f>G94</f>
        <v>0</v>
      </c>
      <c r="H1" s="3"/>
      <c r="I1" s="2">
        <f t="shared" ref="I1:J1" si="0">I94</f>
        <v>-7877.7920037165313</v>
      </c>
      <c r="J1" s="2">
        <f t="shared" si="0"/>
        <v>-7615.5715544573759</v>
      </c>
      <c r="K1" s="2">
        <f t="shared" ref="K1" si="1">K94</f>
        <v>-7482.770036331829</v>
      </c>
    </row>
    <row r="2" spans="1:11" ht="15" customHeight="1" x14ac:dyDescent="0.3">
      <c r="A2" s="1"/>
      <c r="B2" s="34" t="s">
        <v>126</v>
      </c>
      <c r="C2" s="4"/>
      <c r="D2" s="5" t="str">
        <f>TEXT(ROUND(D1,0),"# ###")&amp;" mil.eur"</f>
        <v>-7 841 mil.eur</v>
      </c>
      <c r="E2" s="4"/>
      <c r="F2" s="5" t="str">
        <f>TEXT(ROUND(F1,0),"# ###")&amp;" mil.eur"</f>
        <v xml:space="preserve"> mil.eur</v>
      </c>
      <c r="G2" s="5" t="str">
        <f>TEXT(ROUND(G1,0),"# ###")&amp;" mil.eur"</f>
        <v xml:space="preserve"> mil.eur</v>
      </c>
      <c r="H2" s="4"/>
      <c r="I2" s="5" t="str">
        <f t="shared" ref="I2:J2" si="2">TEXT(ROUND(I1,0),"# ###")&amp;" mil.eur"</f>
        <v>-7 878 mil.eur</v>
      </c>
      <c r="J2" s="5" t="str">
        <f t="shared" si="2"/>
        <v>-7 616 mil.eur</v>
      </c>
      <c r="K2" s="5" t="str">
        <f t="shared" ref="K2" si="3">TEXT(ROUND(K1,0),"# ###")&amp;" mil.eur"</f>
        <v>-7 483 mil.eur</v>
      </c>
    </row>
    <row r="3" spans="1:11" ht="15" customHeight="1" x14ac:dyDescent="0.3">
      <c r="A3" s="1"/>
      <c r="B3" s="36" t="s">
        <v>159</v>
      </c>
      <c r="C3" s="6"/>
      <c r="D3" s="7"/>
      <c r="E3" s="6"/>
      <c r="F3" s="7" t="str">
        <f>IF(F1-$D$1&gt;0,"+","")&amp;TEXT(ROUND((F1-$D$1),0),"# ###")&amp;" mil.eur"</f>
        <v>+7 841 mil.eur</v>
      </c>
      <c r="G3" s="7" t="str">
        <f>IF(G1-$D$1&gt;0,"+","")&amp;TEXT(ROUND((G1-$D$1),0),"# ###")&amp;" mil.eur"</f>
        <v>+7 841 mil.eur</v>
      </c>
      <c r="H3" s="6"/>
      <c r="I3" s="7" t="str">
        <f t="shared" ref="I3:J3" si="4">IF(I1-$D$1&gt;0,"+","")&amp;TEXT(ROUND((I1-$D$1),0),"# ###")&amp;" mil.eur"</f>
        <v>-37 mil.eur</v>
      </c>
      <c r="J3" s="7" t="str">
        <f t="shared" si="4"/>
        <v>+225 mil.eur</v>
      </c>
      <c r="K3" s="7" t="str">
        <f t="shared" ref="K3" si="5">IF(K1-$D$1&gt;0,"+","")&amp;TEXT(ROUND((K1-$D$1),0),"# ###")&amp;" mil.eur"</f>
        <v>+358 mil.eur</v>
      </c>
    </row>
    <row r="4" spans="1:11" ht="15" customHeight="1" thickBot="1" x14ac:dyDescent="0.35">
      <c r="A4" s="1"/>
      <c r="B4" s="8" t="s">
        <v>0</v>
      </c>
      <c r="C4" s="9"/>
      <c r="D4" s="10"/>
      <c r="E4" s="9"/>
      <c r="F4" s="10"/>
      <c r="G4" s="10" t="e">
        <f>IF(G1-#REF!&gt;0,"+","")&amp;TEXT(ROUND((G1-#REF!),0),"# ###")&amp;" mil.eur"</f>
        <v>#REF!</v>
      </c>
      <c r="H4" s="9"/>
      <c r="I4" s="10"/>
      <c r="J4" s="10"/>
      <c r="K4" s="10"/>
    </row>
    <row r="5" spans="1:11" ht="15" customHeight="1" x14ac:dyDescent="0.3">
      <c r="A5" s="1"/>
      <c r="B5" s="46" t="s">
        <v>165</v>
      </c>
      <c r="C5" s="1"/>
      <c r="D5" s="1"/>
      <c r="E5" s="1"/>
      <c r="F5" s="11"/>
      <c r="G5" s="11"/>
      <c r="H5" s="1"/>
      <c r="I5" s="11"/>
      <c r="J5" s="11"/>
      <c r="K5" s="11"/>
    </row>
    <row r="6" spans="1:11" ht="15" customHeight="1" thickBot="1" x14ac:dyDescent="0.35">
      <c r="A6" s="1"/>
      <c r="B6" s="47"/>
      <c r="C6" s="1"/>
      <c r="D6" s="1"/>
      <c r="E6" s="1"/>
      <c r="F6" s="11"/>
      <c r="G6" s="11"/>
      <c r="H6" s="1"/>
      <c r="I6" s="11"/>
      <c r="J6" s="11"/>
      <c r="K6" s="11"/>
    </row>
    <row r="7" spans="1:11" ht="15" customHeight="1" thickBot="1" x14ac:dyDescent="0.35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  <c r="J7" s="15" t="s">
        <v>3</v>
      </c>
      <c r="K7" s="15" t="s">
        <v>3</v>
      </c>
    </row>
    <row r="8" spans="1:11" ht="15" customHeight="1" x14ac:dyDescent="0.3">
      <c r="A8" s="1"/>
      <c r="B8" s="16" t="s">
        <v>77</v>
      </c>
      <c r="C8" s="17"/>
      <c r="D8" s="17" t="s">
        <v>166</v>
      </c>
      <c r="E8" s="17"/>
      <c r="F8" s="17" t="s">
        <v>160</v>
      </c>
      <c r="G8" s="17" t="s">
        <v>161</v>
      </c>
      <c r="H8" s="17"/>
      <c r="I8" s="17" t="s">
        <v>167</v>
      </c>
      <c r="J8" s="17" t="s">
        <v>170</v>
      </c>
      <c r="K8" s="17" t="s">
        <v>171</v>
      </c>
    </row>
    <row r="9" spans="1:11" s="27" customFormat="1" ht="15" customHeight="1" x14ac:dyDescent="0.3">
      <c r="B9" s="28" t="s">
        <v>79</v>
      </c>
      <c r="C9" s="29"/>
      <c r="D9" s="30">
        <f>D11+D31+D36+D43</f>
        <v>53480.522999999994</v>
      </c>
      <c r="E9" s="29"/>
      <c r="F9" s="30">
        <f>F11+F31+F36+F43</f>
        <v>0</v>
      </c>
      <c r="G9" s="30">
        <f>G11+G31+G36+G43</f>
        <v>0</v>
      </c>
      <c r="H9" s="29"/>
      <c r="I9" s="30">
        <f t="shared" ref="I9:J9" si="6">I11+I31+I36+I43</f>
        <v>53692.739364101471</v>
      </c>
      <c r="J9" s="30">
        <f t="shared" si="6"/>
        <v>53714.383017738059</v>
      </c>
      <c r="K9" s="30">
        <f t="shared" ref="K9" si="7">K11+K31+K36+K43</f>
        <v>53814.241532807035</v>
      </c>
    </row>
    <row r="10" spans="1:11" s="27" customFormat="1" ht="15" customHeight="1" x14ac:dyDescent="0.3">
      <c r="B10" s="28" t="s">
        <v>7</v>
      </c>
      <c r="C10" s="29"/>
      <c r="D10" s="31">
        <f>D9/D$96*100</f>
        <v>40.720659540316376</v>
      </c>
      <c r="E10" s="29"/>
      <c r="F10" s="31" t="e">
        <f>F9/F$96*100</f>
        <v>#DIV/0!</v>
      </c>
      <c r="G10" s="31" t="e">
        <f>G9/G$96*100</f>
        <v>#DIV/0!</v>
      </c>
      <c r="H10" s="29"/>
      <c r="I10" s="31">
        <f t="shared" ref="I10:J10" si="8">I9/I$96*100</f>
        <v>41.821172291558277</v>
      </c>
      <c r="J10" s="31">
        <f t="shared" si="8"/>
        <v>41.838030492098518</v>
      </c>
      <c r="K10" s="31">
        <f t="shared" ref="K10" si="9">K9/K$96*100</f>
        <v>41.676889413391962</v>
      </c>
    </row>
    <row r="11" spans="1:11" ht="15" customHeight="1" x14ac:dyDescent="0.3">
      <c r="A11" s="1"/>
      <c r="B11" s="18" t="s">
        <v>8</v>
      </c>
      <c r="C11" s="19"/>
      <c r="D11" s="20">
        <v>25806.641</v>
      </c>
      <c r="E11" s="19"/>
      <c r="F11" s="20"/>
      <c r="G11" s="20"/>
      <c r="H11" s="19"/>
      <c r="I11" s="20">
        <v>25522.534944003361</v>
      </c>
      <c r="J11" s="20">
        <v>25485.523974350683</v>
      </c>
      <c r="K11" s="20">
        <v>25293.774266355667</v>
      </c>
    </row>
    <row r="12" spans="1:11" ht="15" customHeight="1" x14ac:dyDescent="0.3">
      <c r="A12" s="1"/>
      <c r="B12" s="21" t="s">
        <v>9</v>
      </c>
      <c r="C12" s="22"/>
      <c r="D12" s="11">
        <v>15385.663</v>
      </c>
      <c r="E12" s="22"/>
      <c r="F12" s="11"/>
      <c r="G12" s="11"/>
      <c r="H12" s="22"/>
      <c r="I12" s="11">
        <v>15120.938626775254</v>
      </c>
      <c r="J12" s="11">
        <v>15113.503536506285</v>
      </c>
      <c r="K12" s="11">
        <v>14938.051541389643</v>
      </c>
    </row>
    <row r="13" spans="1:11" ht="15" customHeight="1" x14ac:dyDescent="0.3">
      <c r="A13" s="1"/>
      <c r="B13" s="23" t="s">
        <v>10</v>
      </c>
      <c r="C13" s="22"/>
      <c r="D13" s="11">
        <v>10081.564</v>
      </c>
      <c r="E13" s="22"/>
      <c r="F13" s="11"/>
      <c r="G13" s="11"/>
      <c r="H13" s="22"/>
      <c r="I13" s="11">
        <v>10126</v>
      </c>
      <c r="J13" s="11">
        <v>10160</v>
      </c>
      <c r="K13" s="11">
        <v>10028</v>
      </c>
    </row>
    <row r="14" spans="1:11" ht="15" customHeight="1" x14ac:dyDescent="0.3">
      <c r="A14" s="1"/>
      <c r="B14" s="23" t="s">
        <v>11</v>
      </c>
      <c r="C14" s="22"/>
      <c r="D14" s="11">
        <v>3060.3789999999999</v>
      </c>
      <c r="E14" s="22"/>
      <c r="F14" s="11"/>
      <c r="G14" s="11"/>
      <c r="H14" s="22"/>
      <c r="I14" s="11">
        <v>2715.3799999999997</v>
      </c>
      <c r="J14" s="11">
        <v>2723.28</v>
      </c>
      <c r="K14" s="11">
        <v>2722.8799999999997</v>
      </c>
    </row>
    <row r="15" spans="1:11" ht="15" customHeight="1" x14ac:dyDescent="0.3">
      <c r="A15" s="1"/>
      <c r="B15" s="23" t="s">
        <v>139</v>
      </c>
      <c r="C15" s="22"/>
      <c r="D15" s="11">
        <v>482.62099999999998</v>
      </c>
      <c r="E15" s="22"/>
      <c r="F15" s="11"/>
      <c r="G15" s="11"/>
      <c r="H15" s="22"/>
      <c r="I15" s="11">
        <v>563.15170699953183</v>
      </c>
      <c r="J15" s="11">
        <v>554.36604676000002</v>
      </c>
      <c r="K15" s="11">
        <v>554.408516007</v>
      </c>
    </row>
    <row r="16" spans="1:11" ht="15" customHeight="1" x14ac:dyDescent="0.3">
      <c r="A16" s="1"/>
      <c r="B16" s="23" t="s">
        <v>140</v>
      </c>
      <c r="C16" s="22"/>
      <c r="D16" s="11">
        <v>0</v>
      </c>
      <c r="E16" s="22"/>
      <c r="F16" s="11"/>
      <c r="G16" s="11"/>
      <c r="H16" s="22"/>
      <c r="I16" s="11">
        <v>0</v>
      </c>
      <c r="J16" s="11">
        <v>0</v>
      </c>
      <c r="K16" s="11">
        <v>0</v>
      </c>
    </row>
    <row r="17" spans="1:11" ht="15" customHeight="1" x14ac:dyDescent="0.3">
      <c r="A17" s="1"/>
      <c r="B17" s="23" t="s">
        <v>141</v>
      </c>
      <c r="C17" s="22"/>
      <c r="D17" s="11">
        <v>333.21899999999999</v>
      </c>
      <c r="E17" s="22"/>
      <c r="F17" s="11"/>
      <c r="G17" s="11"/>
      <c r="H17" s="22"/>
      <c r="I17" s="11">
        <v>331.03500000000003</v>
      </c>
      <c r="J17" s="11">
        <v>334.00856299999998</v>
      </c>
      <c r="K17" s="11">
        <v>327.00856299999998</v>
      </c>
    </row>
    <row r="18" spans="1:11" ht="15" customHeight="1" x14ac:dyDescent="0.3">
      <c r="A18" s="1"/>
      <c r="B18" s="23" t="s">
        <v>142</v>
      </c>
      <c r="C18" s="22"/>
      <c r="D18" s="11">
        <v>139.916</v>
      </c>
      <c r="E18" s="22"/>
      <c r="F18" s="11"/>
      <c r="G18" s="11"/>
      <c r="H18" s="22"/>
      <c r="I18" s="11">
        <v>137.30000000000001</v>
      </c>
      <c r="J18" s="11">
        <v>137.30000000000001</v>
      </c>
      <c r="K18" s="11">
        <v>137.69999999999999</v>
      </c>
    </row>
    <row r="19" spans="1:11" ht="15" customHeight="1" x14ac:dyDescent="0.3">
      <c r="A19" s="1"/>
      <c r="B19" s="23" t="s">
        <v>143</v>
      </c>
      <c r="C19" s="22"/>
      <c r="D19" s="11">
        <v>383.93099999999998</v>
      </c>
      <c r="E19" s="22"/>
      <c r="F19" s="11"/>
      <c r="G19" s="11"/>
      <c r="H19" s="22"/>
      <c r="I19" s="11">
        <v>391</v>
      </c>
      <c r="J19" s="11">
        <v>387</v>
      </c>
      <c r="K19" s="11">
        <v>387</v>
      </c>
    </row>
    <row r="20" spans="1:11" ht="15" customHeight="1" x14ac:dyDescent="0.3">
      <c r="A20" s="1"/>
      <c r="B20" s="23" t="s">
        <v>46</v>
      </c>
      <c r="C20" s="22"/>
      <c r="D20" s="11">
        <v>904.03300000000013</v>
      </c>
      <c r="E20" s="22"/>
      <c r="F20" s="11"/>
      <c r="G20" s="11"/>
      <c r="H20" s="22"/>
      <c r="I20" s="11">
        <v>857.07191977572438</v>
      </c>
      <c r="J20" s="11">
        <v>817.54892674628536</v>
      </c>
      <c r="K20" s="11">
        <v>781.05446238264267</v>
      </c>
    </row>
    <row r="21" spans="1:11" ht="15" customHeight="1" x14ac:dyDescent="0.3">
      <c r="A21" s="1"/>
      <c r="B21" s="21" t="s">
        <v>13</v>
      </c>
      <c r="C21" s="22"/>
      <c r="D21" s="11">
        <v>10420.977999999999</v>
      </c>
      <c r="E21" s="22"/>
      <c r="F21" s="11"/>
      <c r="G21" s="11"/>
      <c r="H21" s="22"/>
      <c r="I21" s="11">
        <v>10401.596317228104</v>
      </c>
      <c r="J21" s="11">
        <v>10372.0204378444</v>
      </c>
      <c r="K21" s="11">
        <v>10355.722724966025</v>
      </c>
    </row>
    <row r="22" spans="1:11" ht="15" customHeight="1" x14ac:dyDescent="0.3">
      <c r="A22" s="1"/>
      <c r="B22" s="23" t="s">
        <v>14</v>
      </c>
      <c r="C22" s="22"/>
      <c r="D22" s="11">
        <v>4802.55</v>
      </c>
      <c r="E22" s="22"/>
      <c r="F22" s="11"/>
      <c r="G22" s="11"/>
      <c r="H22" s="22"/>
      <c r="I22" s="11">
        <v>4765.5429999999997</v>
      </c>
      <c r="J22" s="11">
        <v>4731.9549999999999</v>
      </c>
      <c r="K22" s="11">
        <v>4735.5169999999998</v>
      </c>
    </row>
    <row r="23" spans="1:11" s="1" customFormat="1" ht="15" customHeight="1" x14ac:dyDescent="0.3">
      <c r="B23" s="24" t="s">
        <v>15</v>
      </c>
      <c r="C23" s="22"/>
      <c r="D23" s="11">
        <v>4604.598</v>
      </c>
      <c r="E23" s="22"/>
      <c r="F23" s="11"/>
      <c r="G23" s="11"/>
      <c r="H23" s="22"/>
      <c r="I23" s="11"/>
      <c r="J23" s="11"/>
      <c r="K23" s="11"/>
    </row>
    <row r="24" spans="1:11" s="1" customFormat="1" ht="15" customHeight="1" x14ac:dyDescent="0.3">
      <c r="B24" s="24" t="s">
        <v>16</v>
      </c>
      <c r="C24" s="22"/>
      <c r="D24" s="11">
        <v>197.952</v>
      </c>
      <c r="E24" s="22"/>
      <c r="F24" s="11"/>
      <c r="G24" s="11"/>
      <c r="H24" s="22"/>
      <c r="I24" s="11"/>
      <c r="J24" s="11"/>
      <c r="K24" s="11"/>
    </row>
    <row r="25" spans="1:11" ht="15" customHeight="1" x14ac:dyDescent="0.3">
      <c r="A25" s="1"/>
      <c r="B25" s="23" t="s">
        <v>17</v>
      </c>
      <c r="C25" s="22"/>
      <c r="D25" s="11">
        <v>5031.16</v>
      </c>
      <c r="E25" s="22"/>
      <c r="F25" s="11"/>
      <c r="G25" s="11"/>
      <c r="H25" s="22"/>
      <c r="I25" s="11">
        <v>4864.8070000000007</v>
      </c>
      <c r="J25" s="11">
        <v>4881.7880000000005</v>
      </c>
      <c r="K25" s="11">
        <v>4885.8059999999996</v>
      </c>
    </row>
    <row r="26" spans="1:11" ht="15" customHeight="1" x14ac:dyDescent="0.3">
      <c r="A26" s="1"/>
      <c r="B26" s="35" t="s">
        <v>144</v>
      </c>
      <c r="C26" s="22"/>
      <c r="D26" s="11">
        <v>513.50900000000001</v>
      </c>
      <c r="E26" s="22"/>
      <c r="F26" s="11"/>
      <c r="G26" s="11"/>
      <c r="H26" s="22"/>
      <c r="I26" s="11">
        <v>454.69799999999998</v>
      </c>
      <c r="J26" s="11">
        <v>447.971</v>
      </c>
      <c r="K26" s="11">
        <v>448.05700000000002</v>
      </c>
    </row>
    <row r="27" spans="1:11" ht="15" customHeight="1" x14ac:dyDescent="0.3">
      <c r="A27" s="1"/>
      <c r="B27" s="23" t="s">
        <v>18</v>
      </c>
      <c r="C27" s="22"/>
      <c r="D27" s="11">
        <v>415.07</v>
      </c>
      <c r="E27" s="22"/>
      <c r="F27" s="11"/>
      <c r="G27" s="11"/>
      <c r="H27" s="22"/>
      <c r="I27" s="11">
        <v>421.6</v>
      </c>
      <c r="J27" s="11">
        <v>422.4</v>
      </c>
      <c r="K27" s="11">
        <v>466.2</v>
      </c>
    </row>
    <row r="28" spans="1:11" ht="15" customHeight="1" x14ac:dyDescent="0.3">
      <c r="A28" s="1"/>
      <c r="B28" s="23" t="s">
        <v>12</v>
      </c>
      <c r="C28" s="22"/>
      <c r="D28" s="11">
        <v>56.08</v>
      </c>
      <c r="E28" s="22"/>
      <c r="F28" s="11"/>
      <c r="G28" s="11"/>
      <c r="H28" s="22"/>
      <c r="I28" s="11">
        <v>49.051551858481929</v>
      </c>
      <c r="J28" s="11">
        <v>44.471151373660142</v>
      </c>
      <c r="K28" s="11">
        <v>44.428438495283984</v>
      </c>
    </row>
    <row r="29" spans="1:11" ht="15" customHeight="1" x14ac:dyDescent="0.3">
      <c r="A29" s="1"/>
      <c r="B29" s="23" t="s">
        <v>46</v>
      </c>
      <c r="C29" s="22"/>
      <c r="D29" s="11">
        <v>116.11799999999913</v>
      </c>
      <c r="E29" s="22"/>
      <c r="F29" s="11"/>
      <c r="G29" s="11"/>
      <c r="H29" s="22"/>
      <c r="I29" s="11">
        <v>300.59476536962211</v>
      </c>
      <c r="J29" s="11">
        <v>291.40628647073936</v>
      </c>
      <c r="K29" s="11">
        <v>223.77128647073914</v>
      </c>
    </row>
    <row r="30" spans="1:11" ht="15" customHeight="1" x14ac:dyDescent="0.3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  <c r="J30" s="11">
        <v>0</v>
      </c>
      <c r="K30" s="11">
        <v>0</v>
      </c>
    </row>
    <row r="31" spans="1:11" ht="15" customHeight="1" x14ac:dyDescent="0.3">
      <c r="A31" s="1"/>
      <c r="B31" s="18" t="s">
        <v>20</v>
      </c>
      <c r="C31" s="19"/>
      <c r="D31" s="20">
        <v>20724.744999999999</v>
      </c>
      <c r="E31" s="19"/>
      <c r="F31" s="20"/>
      <c r="G31" s="20"/>
      <c r="H31" s="19"/>
      <c r="I31" s="20">
        <v>20808.423070985675</v>
      </c>
      <c r="J31" s="20">
        <v>20895.146026739683</v>
      </c>
      <c r="K31" s="20">
        <v>20849.47187040186</v>
      </c>
    </row>
    <row r="32" spans="1:11" ht="15" customHeight="1" x14ac:dyDescent="0.3">
      <c r="A32" s="1"/>
      <c r="B32" s="21" t="s">
        <v>21</v>
      </c>
      <c r="C32" s="22"/>
      <c r="D32" s="11">
        <v>20412.292999999998</v>
      </c>
      <c r="E32" s="22"/>
      <c r="F32" s="11"/>
      <c r="G32" s="11"/>
      <c r="H32" s="22"/>
      <c r="I32" s="11">
        <v>20421.26790514926</v>
      </c>
      <c r="J32" s="11">
        <v>20503.725521022243</v>
      </c>
      <c r="K32" s="11">
        <v>20457.269362065505</v>
      </c>
    </row>
    <row r="33" spans="1:11" s="1" customFormat="1" ht="15" customHeight="1" x14ac:dyDescent="0.3">
      <c r="B33" s="23" t="s">
        <v>22</v>
      </c>
      <c r="C33" s="22"/>
      <c r="D33" s="11">
        <v>11346.319</v>
      </c>
      <c r="E33" s="22"/>
      <c r="F33" s="11"/>
      <c r="G33" s="11"/>
      <c r="H33" s="22"/>
      <c r="I33" s="11"/>
      <c r="J33" s="11"/>
      <c r="K33" s="11"/>
    </row>
    <row r="34" spans="1:11" s="1" customFormat="1" ht="15" customHeight="1" x14ac:dyDescent="0.3">
      <c r="B34" s="23" t="s">
        <v>145</v>
      </c>
      <c r="C34" s="22"/>
      <c r="D34" s="11">
        <v>9065.9740000000002</v>
      </c>
      <c r="E34" s="22"/>
      <c r="F34" s="11"/>
      <c r="G34" s="11"/>
      <c r="H34" s="22"/>
      <c r="I34" s="11"/>
      <c r="J34" s="11"/>
      <c r="K34" s="11"/>
    </row>
    <row r="35" spans="1:11" ht="15" customHeight="1" x14ac:dyDescent="0.3">
      <c r="A35" s="1"/>
      <c r="B35" s="21" t="s">
        <v>23</v>
      </c>
      <c r="C35" s="22"/>
      <c r="D35" s="11">
        <v>312.452</v>
      </c>
      <c r="E35" s="22"/>
      <c r="F35" s="11"/>
      <c r="G35" s="11"/>
      <c r="H35" s="22"/>
      <c r="I35" s="11">
        <v>387.15516583641363</v>
      </c>
      <c r="J35" s="11">
        <v>391.42050571743891</v>
      </c>
      <c r="K35" s="11">
        <v>392.20250833635544</v>
      </c>
    </row>
    <row r="36" spans="1:11" ht="15" customHeight="1" x14ac:dyDescent="0.3">
      <c r="A36" s="1"/>
      <c r="B36" s="18" t="s">
        <v>24</v>
      </c>
      <c r="C36" s="19"/>
      <c r="D36" s="20">
        <v>4444.5050000000001</v>
      </c>
      <c r="E36" s="19"/>
      <c r="F36" s="20"/>
      <c r="G36" s="20"/>
      <c r="H36" s="19"/>
      <c r="I36" s="20">
        <v>4400.129204644285</v>
      </c>
      <c r="J36" s="20">
        <v>4464.2725197491873</v>
      </c>
      <c r="K36" s="20">
        <v>4498.2681361659452</v>
      </c>
    </row>
    <row r="37" spans="1:11" ht="15" customHeight="1" x14ac:dyDescent="0.3">
      <c r="A37" s="1"/>
      <c r="B37" s="21" t="s">
        <v>25</v>
      </c>
      <c r="C37" s="22"/>
      <c r="D37" s="11">
        <v>3314.3939999999998</v>
      </c>
      <c r="E37" s="22"/>
      <c r="F37" s="11"/>
      <c r="G37" s="11"/>
      <c r="H37" s="22"/>
      <c r="I37" s="11">
        <v>3303.4471908425594</v>
      </c>
      <c r="J37" s="11">
        <v>3329.8245311931009</v>
      </c>
      <c r="K37" s="11">
        <v>3366.8830460133404</v>
      </c>
    </row>
    <row r="38" spans="1:11" ht="15" customHeight="1" x14ac:dyDescent="0.3">
      <c r="A38" s="1"/>
      <c r="B38" s="23" t="s">
        <v>26</v>
      </c>
      <c r="C38" s="22"/>
      <c r="D38" s="11">
        <v>2982.0529999999999</v>
      </c>
      <c r="E38" s="22"/>
      <c r="F38" s="11"/>
      <c r="G38" s="11"/>
      <c r="H38" s="22"/>
      <c r="I38" s="11">
        <v>2832.0325337553036</v>
      </c>
      <c r="J38" s="11">
        <v>2872.8788284400271</v>
      </c>
      <c r="K38" s="11">
        <v>2910.3742138122288</v>
      </c>
    </row>
    <row r="39" spans="1:11" ht="15" customHeight="1" x14ac:dyDescent="0.3">
      <c r="A39" s="1"/>
      <c r="B39" s="23" t="s">
        <v>27</v>
      </c>
      <c r="C39" s="22"/>
      <c r="D39" s="11">
        <v>332.34100000000001</v>
      </c>
      <c r="E39" s="22"/>
      <c r="F39" s="11"/>
      <c r="G39" s="11"/>
      <c r="H39" s="22"/>
      <c r="I39" s="11">
        <v>471.41465708725559</v>
      </c>
      <c r="J39" s="11">
        <v>456.94570275307393</v>
      </c>
      <c r="K39" s="11">
        <v>456.50883220111177</v>
      </c>
    </row>
    <row r="40" spans="1:11" ht="15" customHeight="1" x14ac:dyDescent="0.3">
      <c r="A40" s="1"/>
      <c r="B40" s="21" t="s">
        <v>28</v>
      </c>
      <c r="C40" s="22"/>
      <c r="D40" s="11">
        <v>1130.1110000000001</v>
      </c>
      <c r="E40" s="22"/>
      <c r="F40" s="11"/>
      <c r="G40" s="11"/>
      <c r="H40" s="22"/>
      <c r="I40" s="11">
        <v>1096.682013801726</v>
      </c>
      <c r="J40" s="11">
        <v>1134.4479885560863</v>
      </c>
      <c r="K40" s="11">
        <v>1131.3850901526052</v>
      </c>
    </row>
    <row r="41" spans="1:11" ht="15" customHeight="1" x14ac:dyDescent="0.3">
      <c r="A41" s="1"/>
      <c r="B41" s="23" t="s">
        <v>29</v>
      </c>
      <c r="C41" s="22"/>
      <c r="D41" s="11">
        <v>433.60500000000002</v>
      </c>
      <c r="E41" s="22"/>
      <c r="F41" s="11"/>
      <c r="G41" s="11"/>
      <c r="H41" s="22"/>
      <c r="I41" s="11">
        <v>442.86745913090226</v>
      </c>
      <c r="J41" s="11">
        <v>438.93593763877095</v>
      </c>
      <c r="K41" s="11">
        <v>388.96955170639433</v>
      </c>
    </row>
    <row r="42" spans="1:11" ht="15" customHeight="1" x14ac:dyDescent="0.3">
      <c r="A42" s="1"/>
      <c r="B42" s="23" t="s">
        <v>30</v>
      </c>
      <c r="C42" s="22"/>
      <c r="D42" s="11">
        <v>578.97699999999998</v>
      </c>
      <c r="E42" s="22"/>
      <c r="F42" s="11"/>
      <c r="G42" s="11"/>
      <c r="H42" s="22"/>
      <c r="I42" s="11">
        <v>553.44264967082381</v>
      </c>
      <c r="J42" s="11">
        <v>574.68574791731544</v>
      </c>
      <c r="K42" s="11">
        <v>621.58923544621098</v>
      </c>
    </row>
    <row r="43" spans="1:11" ht="15" customHeight="1" x14ac:dyDescent="0.3">
      <c r="A43" s="1"/>
      <c r="B43" s="18" t="s">
        <v>31</v>
      </c>
      <c r="C43" s="19"/>
      <c r="D43" s="20">
        <v>2504.6319999999996</v>
      </c>
      <c r="E43" s="19"/>
      <c r="F43" s="20"/>
      <c r="G43" s="20"/>
      <c r="H43" s="19"/>
      <c r="I43" s="20">
        <v>2961.6521444681498</v>
      </c>
      <c r="J43" s="20">
        <v>2869.4404968985045</v>
      </c>
      <c r="K43" s="20">
        <v>3172.7272598835552</v>
      </c>
    </row>
    <row r="44" spans="1:11" ht="15" customHeight="1" x14ac:dyDescent="0.3">
      <c r="A44" s="1"/>
      <c r="B44" s="23" t="s">
        <v>35</v>
      </c>
      <c r="C44" s="22"/>
      <c r="D44" s="11">
        <v>1508.989</v>
      </c>
      <c r="E44" s="22"/>
      <c r="F44" s="11"/>
      <c r="G44" s="11"/>
      <c r="H44" s="22"/>
      <c r="I44" s="11">
        <v>2173.9852106685971</v>
      </c>
      <c r="J44" s="11">
        <v>2174.1096116685972</v>
      </c>
      <c r="K44" s="11">
        <v>2341.0690702910051</v>
      </c>
    </row>
    <row r="45" spans="1:11" ht="15" customHeight="1" x14ac:dyDescent="0.3">
      <c r="A45" s="1"/>
      <c r="B45" s="21" t="s">
        <v>32</v>
      </c>
      <c r="C45" s="22"/>
      <c r="D45" s="11"/>
      <c r="E45" s="22"/>
      <c r="F45" s="11"/>
      <c r="G45" s="11"/>
      <c r="H45" s="22"/>
      <c r="I45" s="11"/>
      <c r="J45" s="11"/>
      <c r="K45" s="11"/>
    </row>
    <row r="46" spans="1:11" ht="15" customHeight="1" x14ac:dyDescent="0.3">
      <c r="A46" s="1"/>
      <c r="B46" s="21" t="s">
        <v>33</v>
      </c>
      <c r="C46" s="22"/>
      <c r="D46" s="11">
        <v>2215.4209999999998</v>
      </c>
      <c r="E46" s="22"/>
      <c r="F46" s="11"/>
      <c r="G46" s="11"/>
      <c r="H46" s="22"/>
      <c r="I46" s="11">
        <v>1121.3747530008743</v>
      </c>
      <c r="J46" s="11">
        <v>1142.7502742226764</v>
      </c>
      <c r="K46" s="11">
        <v>1310.0673313996058</v>
      </c>
    </row>
    <row r="47" spans="1:11" ht="15" customHeight="1" x14ac:dyDescent="0.3">
      <c r="A47" s="1"/>
      <c r="B47" s="21" t="s">
        <v>34</v>
      </c>
      <c r="C47" s="22"/>
      <c r="D47" s="11">
        <v>289.21100000000001</v>
      </c>
      <c r="E47" s="22"/>
      <c r="F47" s="11"/>
      <c r="G47" s="11"/>
      <c r="H47" s="22"/>
      <c r="I47" s="11">
        <v>1840.2773914672755</v>
      </c>
      <c r="J47" s="11">
        <v>1726.6902226758282</v>
      </c>
      <c r="K47" s="11">
        <v>1862.6599284839497</v>
      </c>
    </row>
    <row r="48" spans="1:11" s="27" customFormat="1" ht="15" customHeight="1" x14ac:dyDescent="0.3">
      <c r="B48" s="28" t="s">
        <v>80</v>
      </c>
      <c r="C48" s="29"/>
      <c r="D48" s="30">
        <f>D51+D54+D55+D58+D64+D67+D84+D88</f>
        <v>61321.229000000007</v>
      </c>
      <c r="E48" s="22"/>
      <c r="F48" s="30">
        <f t="shared" ref="F48:G48" si="10">F51+F54+F55+F58+F64+F67+F84+F88</f>
        <v>0</v>
      </c>
      <c r="G48" s="30">
        <f t="shared" si="10"/>
        <v>0</v>
      </c>
      <c r="H48" s="29"/>
      <c r="I48" s="30">
        <f t="shared" ref="I48:J48" si="11">I51+I54+I55+I58+I64+I67+I84+I88</f>
        <v>61570.531367818003</v>
      </c>
      <c r="J48" s="30">
        <f t="shared" si="11"/>
        <v>61329.954572195435</v>
      </c>
      <c r="K48" s="30">
        <f t="shared" ref="K48" si="12">K51+K54+K55+K58+K64+K67+K84+K88</f>
        <v>61297.011569138864</v>
      </c>
    </row>
    <row r="49" spans="1:11" s="27" customFormat="1" ht="15" customHeight="1" x14ac:dyDescent="0.3">
      <c r="B49" s="28" t="s">
        <v>7</v>
      </c>
      <c r="C49" s="29"/>
      <c r="D49" s="31">
        <f>D48/D$96*100</f>
        <v>46.690659489301844</v>
      </c>
      <c r="E49" s="29"/>
      <c r="F49" s="31" t="e">
        <f>F48/F$96*100</f>
        <v>#DIV/0!</v>
      </c>
      <c r="G49" s="31" t="e">
        <f>G48/G$96*100</f>
        <v>#DIV/0!</v>
      </c>
      <c r="H49" s="29"/>
      <c r="I49" s="31">
        <f t="shared" ref="I49:J49" si="13">I48/I$96*100</f>
        <v>47.957169459264023</v>
      </c>
      <c r="J49" s="31">
        <f t="shared" si="13"/>
        <v>47.769784651965303</v>
      </c>
      <c r="K49" s="31">
        <f t="shared" ref="K49" si="14">K48/K$96*100</f>
        <v>47.47198324779869</v>
      </c>
    </row>
    <row r="50" spans="1:11" ht="15" customHeight="1" x14ac:dyDescent="0.3">
      <c r="A50" s="1"/>
      <c r="B50" s="18" t="s">
        <v>36</v>
      </c>
      <c r="C50" s="19"/>
      <c r="D50" s="20">
        <v>55915.001000000004</v>
      </c>
      <c r="E50" s="19"/>
      <c r="F50" s="20"/>
      <c r="G50" s="20"/>
      <c r="H50" s="19"/>
      <c r="I50" s="20">
        <v>54922.333424749311</v>
      </c>
      <c r="J50" s="20">
        <v>55180.13522464109</v>
      </c>
      <c r="K50" s="20">
        <v>54999.743843810182</v>
      </c>
    </row>
    <row r="51" spans="1:11" ht="15" customHeight="1" x14ac:dyDescent="0.3">
      <c r="A51" s="1"/>
      <c r="B51" s="21" t="s">
        <v>37</v>
      </c>
      <c r="C51" s="22"/>
      <c r="D51" s="11">
        <v>14013.313</v>
      </c>
      <c r="E51" s="22"/>
      <c r="F51" s="11"/>
      <c r="G51" s="11"/>
      <c r="H51" s="22"/>
      <c r="I51" s="11">
        <v>14462.811726111195</v>
      </c>
      <c r="J51" s="11">
        <v>14319.228297766989</v>
      </c>
      <c r="K51" s="11">
        <v>14359.989404852196</v>
      </c>
    </row>
    <row r="52" spans="1:11" ht="15" customHeight="1" x14ac:dyDescent="0.3">
      <c r="A52" s="1"/>
      <c r="B52" s="23" t="s">
        <v>38</v>
      </c>
      <c r="C52" s="22"/>
      <c r="D52" s="11">
        <v>10147.107</v>
      </c>
      <c r="E52" s="22"/>
      <c r="F52" s="11"/>
      <c r="G52" s="11"/>
      <c r="H52" s="22"/>
      <c r="I52" s="11">
        <v>10355.390722897891</v>
      </c>
      <c r="J52" s="11">
        <v>10254.586121977161</v>
      </c>
      <c r="K52" s="11">
        <v>10285.72065803958</v>
      </c>
    </row>
    <row r="53" spans="1:11" ht="15" customHeight="1" x14ac:dyDescent="0.3">
      <c r="A53" s="1"/>
      <c r="B53" s="23" t="s">
        <v>39</v>
      </c>
      <c r="C53" s="22"/>
      <c r="D53" s="11">
        <v>3866.2060000000001</v>
      </c>
      <c r="E53" s="22"/>
      <c r="F53" s="11"/>
      <c r="G53" s="11"/>
      <c r="H53" s="22"/>
      <c r="I53" s="11">
        <v>4107.4210032133042</v>
      </c>
      <c r="J53" s="11">
        <v>4064.6421757898283</v>
      </c>
      <c r="K53" s="11">
        <v>4074.268746812616</v>
      </c>
    </row>
    <row r="54" spans="1:11" ht="15" customHeight="1" x14ac:dyDescent="0.3">
      <c r="A54" s="1"/>
      <c r="B54" s="21" t="s">
        <v>40</v>
      </c>
      <c r="C54" s="22"/>
      <c r="D54" s="11">
        <v>8140.1030000000001</v>
      </c>
      <c r="E54" s="22"/>
      <c r="F54" s="11"/>
      <c r="G54" s="11"/>
      <c r="H54" s="22"/>
      <c r="I54" s="11">
        <v>7510.4099635139928</v>
      </c>
      <c r="J54" s="11">
        <v>7600.1612044791291</v>
      </c>
      <c r="K54" s="11">
        <v>7459.4604646523903</v>
      </c>
    </row>
    <row r="55" spans="1:11" ht="15" customHeight="1" x14ac:dyDescent="0.3">
      <c r="A55" s="1"/>
      <c r="B55" s="21" t="s">
        <v>74</v>
      </c>
      <c r="C55" s="22"/>
      <c r="D55" s="11">
        <v>146.40600000000001</v>
      </c>
      <c r="E55" s="22"/>
      <c r="F55" s="11"/>
      <c r="G55" s="11"/>
      <c r="H55" s="22"/>
      <c r="I55" s="11">
        <v>211.28168161049172</v>
      </c>
      <c r="J55" s="11">
        <v>310.33419790730142</v>
      </c>
      <c r="K55" s="11">
        <v>194.55315703293408</v>
      </c>
    </row>
    <row r="56" spans="1:11" ht="15" customHeight="1" x14ac:dyDescent="0.3">
      <c r="A56" s="1"/>
      <c r="B56" s="23" t="s">
        <v>75</v>
      </c>
      <c r="C56" s="22"/>
      <c r="D56" s="11">
        <v>146.40600000000001</v>
      </c>
      <c r="E56" s="22"/>
      <c r="F56" s="11"/>
      <c r="G56" s="11"/>
      <c r="H56" s="22"/>
      <c r="I56" s="11">
        <v>188.3532033197371</v>
      </c>
      <c r="J56" s="11">
        <v>287.40581556032623</v>
      </c>
      <c r="K56" s="11">
        <v>171.65435102748756</v>
      </c>
    </row>
    <row r="57" spans="1:11" ht="15" customHeight="1" x14ac:dyDescent="0.3">
      <c r="A57" s="1"/>
      <c r="B57" s="23" t="s">
        <v>76</v>
      </c>
      <c r="C57" s="22"/>
      <c r="D57" s="11">
        <v>0</v>
      </c>
      <c r="E57" s="22"/>
      <c r="F57" s="11"/>
      <c r="G57" s="11"/>
      <c r="H57" s="22"/>
      <c r="I57" s="11">
        <v>22.928478290754601</v>
      </c>
      <c r="J57" s="11">
        <v>22.928382346975205</v>
      </c>
      <c r="K57" s="11">
        <v>22.898806005446509</v>
      </c>
    </row>
    <row r="58" spans="1:11" ht="15" customHeight="1" x14ac:dyDescent="0.3">
      <c r="A58" s="1"/>
      <c r="B58" s="21" t="s">
        <v>41</v>
      </c>
      <c r="C58" s="22"/>
      <c r="D58" s="11">
        <v>1946.2629999999999</v>
      </c>
      <c r="E58" s="22"/>
      <c r="F58" s="11"/>
      <c r="G58" s="11"/>
      <c r="H58" s="22"/>
      <c r="I58" s="11">
        <v>2077.1398966202651</v>
      </c>
      <c r="J58" s="11">
        <v>2191.2042898031</v>
      </c>
      <c r="K58" s="11">
        <v>2161.9181243857929</v>
      </c>
    </row>
    <row r="59" spans="1:11" s="1" customFormat="1" ht="15" customHeight="1" x14ac:dyDescent="0.3">
      <c r="B59" s="23" t="s">
        <v>42</v>
      </c>
      <c r="C59" s="22"/>
      <c r="D59" s="11">
        <v>259.16899999999998</v>
      </c>
      <c r="E59" s="22"/>
      <c r="F59" s="11"/>
      <c r="G59" s="11"/>
      <c r="H59" s="22"/>
      <c r="I59" s="11"/>
      <c r="J59" s="11"/>
      <c r="K59" s="11"/>
    </row>
    <row r="60" spans="1:11" s="1" customFormat="1" ht="15" customHeight="1" x14ac:dyDescent="0.3">
      <c r="B60" s="23" t="s">
        <v>43</v>
      </c>
      <c r="C60" s="22"/>
      <c r="D60" s="11">
        <v>325.36700000000002</v>
      </c>
      <c r="E60" s="22"/>
      <c r="F60" s="11"/>
      <c r="G60" s="11"/>
      <c r="H60" s="22"/>
      <c r="I60" s="11"/>
      <c r="J60" s="11"/>
      <c r="K60" s="11"/>
    </row>
    <row r="61" spans="1:11" s="1" customFormat="1" ht="15" customHeight="1" x14ac:dyDescent="0.3">
      <c r="B61" s="24" t="s">
        <v>44</v>
      </c>
      <c r="C61" s="22"/>
      <c r="D61" s="11">
        <v>16.367000000000001</v>
      </c>
      <c r="E61" s="22"/>
      <c r="F61" s="11"/>
      <c r="G61" s="11"/>
      <c r="H61" s="22"/>
      <c r="I61" s="11"/>
      <c r="J61" s="11"/>
      <c r="K61" s="11"/>
    </row>
    <row r="62" spans="1:11" s="1" customFormat="1" ht="15" customHeight="1" x14ac:dyDescent="0.3">
      <c r="B62" s="24" t="s">
        <v>45</v>
      </c>
      <c r="C62" s="22"/>
      <c r="D62" s="11">
        <v>303</v>
      </c>
      <c r="E62" s="22"/>
      <c r="F62" s="11"/>
      <c r="G62" s="11"/>
      <c r="H62" s="22"/>
      <c r="I62" s="11"/>
      <c r="J62" s="11"/>
      <c r="K62" s="11"/>
    </row>
    <row r="63" spans="1:11" s="1" customFormat="1" ht="15" customHeight="1" x14ac:dyDescent="0.3">
      <c r="B63" s="23" t="s">
        <v>46</v>
      </c>
      <c r="C63" s="22"/>
      <c r="D63" s="11">
        <v>1361.7270000000001</v>
      </c>
      <c r="E63" s="22"/>
      <c r="F63" s="11"/>
      <c r="G63" s="11"/>
      <c r="H63" s="22"/>
      <c r="I63" s="11"/>
      <c r="J63" s="11"/>
      <c r="K63" s="11"/>
    </row>
    <row r="64" spans="1:11" ht="15" customHeight="1" x14ac:dyDescent="0.3">
      <c r="A64" s="1"/>
      <c r="B64" s="21" t="s">
        <v>47</v>
      </c>
      <c r="C64" s="22"/>
      <c r="D64" s="11">
        <v>1829.596</v>
      </c>
      <c r="E64" s="22"/>
      <c r="F64" s="11"/>
      <c r="G64" s="11"/>
      <c r="H64" s="22"/>
      <c r="I64" s="11">
        <v>1678.600843536507</v>
      </c>
      <c r="J64" s="11">
        <v>1651.3475737230897</v>
      </c>
      <c r="K64" s="11">
        <v>1684.4985484552956</v>
      </c>
    </row>
    <row r="65" spans="1:11" ht="15" customHeight="1" x14ac:dyDescent="0.3">
      <c r="A65" s="1"/>
      <c r="B65" s="23" t="s">
        <v>48</v>
      </c>
      <c r="C65" s="22"/>
      <c r="D65" s="11">
        <v>1829.596</v>
      </c>
      <c r="E65" s="22"/>
      <c r="F65" s="11"/>
      <c r="G65" s="11"/>
      <c r="H65" s="22"/>
      <c r="I65" s="11">
        <v>1678.600843536507</v>
      </c>
      <c r="J65" s="11">
        <v>1651.3475737230897</v>
      </c>
      <c r="K65" s="11">
        <v>1684.4985484552956</v>
      </c>
    </row>
    <row r="66" spans="1:11" ht="15" customHeight="1" x14ac:dyDescent="0.3">
      <c r="A66" s="1"/>
      <c r="B66" s="23" t="s">
        <v>49</v>
      </c>
      <c r="C66" s="22"/>
      <c r="D66" s="11">
        <v>0</v>
      </c>
      <c r="E66" s="22"/>
      <c r="F66" s="11"/>
      <c r="G66" s="11"/>
      <c r="H66" s="22"/>
      <c r="I66" s="11">
        <v>0</v>
      </c>
      <c r="J66" s="11">
        <v>0</v>
      </c>
      <c r="K66" s="11">
        <v>0</v>
      </c>
    </row>
    <row r="67" spans="1:11" ht="15" customHeight="1" x14ac:dyDescent="0.3">
      <c r="A67" s="1"/>
      <c r="B67" s="21" t="s">
        <v>50</v>
      </c>
      <c r="C67" s="22"/>
      <c r="D67" s="11">
        <v>26763.482000000004</v>
      </c>
      <c r="E67" s="22"/>
      <c r="F67" s="11"/>
      <c r="G67" s="11"/>
      <c r="H67" s="22"/>
      <c r="I67" s="11">
        <v>26451.225055886505</v>
      </c>
      <c r="J67" s="11">
        <v>26588.694424283924</v>
      </c>
      <c r="K67" s="11">
        <v>26683.686112122363</v>
      </c>
    </row>
    <row r="68" spans="1:11" ht="15" customHeight="1" x14ac:dyDescent="0.3">
      <c r="A68" s="1"/>
      <c r="B68" s="23" t="s">
        <v>51</v>
      </c>
      <c r="C68" s="22"/>
      <c r="D68" s="11">
        <v>21826.293000000001</v>
      </c>
      <c r="E68" s="22"/>
      <c r="F68" s="11"/>
      <c r="G68" s="11"/>
      <c r="H68" s="22"/>
      <c r="I68" s="11">
        <v>21775.410575572369</v>
      </c>
      <c r="J68" s="11">
        <v>21965.46533501157</v>
      </c>
      <c r="K68" s="11">
        <v>21977.997125974867</v>
      </c>
    </row>
    <row r="69" spans="1:11" ht="15" customHeight="1" x14ac:dyDescent="0.3">
      <c r="A69" s="1"/>
      <c r="B69" s="24" t="s">
        <v>52</v>
      </c>
      <c r="C69" s="22"/>
      <c r="D69" s="11">
        <v>57.557000000000002</v>
      </c>
      <c r="E69" s="22"/>
      <c r="F69" s="11"/>
      <c r="G69" s="11"/>
      <c r="H69" s="22"/>
      <c r="I69" s="11">
        <v>71.685737594465309</v>
      </c>
      <c r="J69" s="11">
        <v>71.687864594465324</v>
      </c>
      <c r="K69" s="11">
        <v>74.9171576189419</v>
      </c>
    </row>
    <row r="70" spans="1:11" ht="15" customHeight="1" x14ac:dyDescent="0.3">
      <c r="A70" s="1"/>
      <c r="B70" s="24" t="s">
        <v>53</v>
      </c>
      <c r="C70" s="22"/>
      <c r="D70" s="11">
        <v>1196.4580000000001</v>
      </c>
      <c r="E70" s="22"/>
      <c r="F70" s="11"/>
      <c r="G70" s="11"/>
      <c r="H70" s="22"/>
      <c r="I70" s="11">
        <v>1134.451865</v>
      </c>
      <c r="J70" s="11">
        <v>1116.685815</v>
      </c>
      <c r="K70" s="11">
        <v>1116.3948150000001</v>
      </c>
    </row>
    <row r="71" spans="1:11" ht="15" customHeight="1" x14ac:dyDescent="0.3">
      <c r="A71" s="1"/>
      <c r="B71" s="24" t="s">
        <v>54</v>
      </c>
      <c r="C71" s="22"/>
      <c r="D71" s="11">
        <v>12035.701999999999</v>
      </c>
      <c r="E71" s="22"/>
      <c r="F71" s="11"/>
      <c r="G71" s="11"/>
      <c r="H71" s="22"/>
      <c r="I71" s="11">
        <v>12941.63623426079</v>
      </c>
      <c r="J71" s="11">
        <v>13035.311493227398</v>
      </c>
      <c r="K71" s="11">
        <v>13046.741328217397</v>
      </c>
    </row>
    <row r="72" spans="1:11" ht="15" customHeight="1" x14ac:dyDescent="0.3">
      <c r="A72" s="1"/>
      <c r="B72" s="24" t="s">
        <v>55</v>
      </c>
      <c r="C72" s="22"/>
      <c r="D72" s="11">
        <v>271.82900000000001</v>
      </c>
      <c r="E72" s="22"/>
      <c r="F72" s="11"/>
      <c r="G72" s="11"/>
      <c r="H72" s="22"/>
      <c r="I72" s="11">
        <v>275.68200000000002</v>
      </c>
      <c r="J72" s="11">
        <v>279.41800000000001</v>
      </c>
      <c r="K72" s="11">
        <v>269.08499999999998</v>
      </c>
    </row>
    <row r="73" spans="1:11" ht="15" customHeight="1" x14ac:dyDescent="0.3">
      <c r="A73" s="1"/>
      <c r="B73" s="24" t="s">
        <v>56</v>
      </c>
      <c r="C73" s="22"/>
      <c r="D73" s="11">
        <v>2800.2530000000002</v>
      </c>
      <c r="E73" s="22"/>
      <c r="F73" s="11"/>
      <c r="G73" s="11"/>
      <c r="H73" s="22"/>
      <c r="I73" s="11">
        <v>2672.3067743609213</v>
      </c>
      <c r="J73" s="11">
        <v>2662.1292933962945</v>
      </c>
      <c r="K73" s="11">
        <v>2666.5376447509607</v>
      </c>
    </row>
    <row r="74" spans="1:11" ht="15" customHeight="1" x14ac:dyDescent="0.3">
      <c r="A74" s="1"/>
      <c r="B74" s="32" t="s">
        <v>57</v>
      </c>
      <c r="C74" s="22"/>
      <c r="D74" s="11">
        <v>817.36300000000006</v>
      </c>
      <c r="E74" s="22"/>
      <c r="F74" s="11"/>
      <c r="G74" s="11"/>
      <c r="H74" s="22"/>
      <c r="I74" s="11">
        <v>811.55452700000001</v>
      </c>
      <c r="J74" s="11">
        <v>818.53170399999999</v>
      </c>
      <c r="K74" s="11">
        <v>818.53170399999999</v>
      </c>
    </row>
    <row r="75" spans="1:11" ht="15" customHeight="1" x14ac:dyDescent="0.3">
      <c r="A75" s="1"/>
      <c r="B75" s="32" t="s">
        <v>58</v>
      </c>
      <c r="C75" s="22"/>
      <c r="D75" s="11">
        <v>43.499000000000002</v>
      </c>
      <c r="E75" s="22"/>
      <c r="F75" s="11"/>
      <c r="G75" s="11"/>
      <c r="H75" s="22"/>
      <c r="I75" s="11">
        <v>36.848999999999997</v>
      </c>
      <c r="J75" s="11">
        <v>36.08</v>
      </c>
      <c r="K75" s="11">
        <v>36.08</v>
      </c>
    </row>
    <row r="76" spans="1:11" ht="15" customHeight="1" x14ac:dyDescent="0.3">
      <c r="A76" s="1"/>
      <c r="B76" s="32" t="s">
        <v>59</v>
      </c>
      <c r="C76" s="22"/>
      <c r="D76" s="11">
        <v>745.77</v>
      </c>
      <c r="E76" s="22"/>
      <c r="F76" s="11"/>
      <c r="G76" s="11"/>
      <c r="H76" s="22"/>
      <c r="I76" s="11">
        <v>705.49400000000003</v>
      </c>
      <c r="J76" s="11">
        <v>694.07399999999996</v>
      </c>
      <c r="K76" s="11">
        <v>694.07399999999996</v>
      </c>
    </row>
    <row r="77" spans="1:11" ht="15" customHeight="1" x14ac:dyDescent="0.3">
      <c r="A77" s="1"/>
      <c r="B77" s="32" t="s">
        <v>60</v>
      </c>
      <c r="C77" s="22"/>
      <c r="D77" s="11">
        <v>262.91000000000003</v>
      </c>
      <c r="E77" s="22"/>
      <c r="F77" s="11"/>
      <c r="G77" s="11"/>
      <c r="H77" s="22"/>
      <c r="I77" s="11">
        <v>152.86600000000001</v>
      </c>
      <c r="J77" s="11">
        <v>145.708</v>
      </c>
      <c r="K77" s="11">
        <v>150.797</v>
      </c>
    </row>
    <row r="78" spans="1:11" ht="15" customHeight="1" x14ac:dyDescent="0.3">
      <c r="A78" s="1"/>
      <c r="B78" s="32" t="s">
        <v>61</v>
      </c>
      <c r="C78" s="22"/>
      <c r="D78" s="11">
        <v>668.77800000000002</v>
      </c>
      <c r="E78" s="22"/>
      <c r="F78" s="11"/>
      <c r="G78" s="11"/>
      <c r="H78" s="22"/>
      <c r="I78" s="11">
        <v>712.33290264773768</v>
      </c>
      <c r="J78" s="11">
        <v>713.69009372288338</v>
      </c>
      <c r="K78" s="11">
        <v>713.59775484448903</v>
      </c>
    </row>
    <row r="79" spans="1:11" ht="15" customHeight="1" x14ac:dyDescent="0.3">
      <c r="A79" s="1"/>
      <c r="B79" s="32" t="s">
        <v>62</v>
      </c>
      <c r="C79" s="22"/>
      <c r="D79" s="11">
        <v>261.93299999999999</v>
      </c>
      <c r="E79" s="22"/>
      <c r="F79" s="11"/>
      <c r="G79" s="11"/>
      <c r="H79" s="22"/>
      <c r="I79" s="11">
        <v>253.21034471318353</v>
      </c>
      <c r="J79" s="11">
        <v>254.0454956734111</v>
      </c>
      <c r="K79" s="11">
        <v>253.45718590647175</v>
      </c>
    </row>
    <row r="80" spans="1:11" ht="15" customHeight="1" x14ac:dyDescent="0.3">
      <c r="A80" s="1"/>
      <c r="B80" s="24" t="s">
        <v>63</v>
      </c>
      <c r="C80" s="22"/>
      <c r="D80" s="11">
        <v>2690.8989999999999</v>
      </c>
      <c r="E80" s="22"/>
      <c r="F80" s="11"/>
      <c r="G80" s="11"/>
      <c r="H80" s="22"/>
      <c r="I80" s="11">
        <v>2530.7907749999999</v>
      </c>
      <c r="J80" s="11">
        <v>2595.6185250000003</v>
      </c>
      <c r="K80" s="11">
        <v>2595.6606619900003</v>
      </c>
    </row>
    <row r="81" spans="1:11" ht="15" customHeight="1" x14ac:dyDescent="0.3">
      <c r="A81" s="1"/>
      <c r="B81" s="32" t="s">
        <v>64</v>
      </c>
      <c r="C81" s="22"/>
      <c r="D81" s="11">
        <v>500.18299999999999</v>
      </c>
      <c r="E81" s="22"/>
      <c r="F81" s="11"/>
      <c r="G81" s="11"/>
      <c r="H81" s="22"/>
      <c r="I81" s="11">
        <v>477.55600000000004</v>
      </c>
      <c r="J81" s="11">
        <v>477.55600000000004</v>
      </c>
      <c r="K81" s="11">
        <v>477.60100000000011</v>
      </c>
    </row>
    <row r="82" spans="1:11" ht="15" customHeight="1" x14ac:dyDescent="0.3">
      <c r="A82" s="1"/>
      <c r="B82" s="32" t="s">
        <v>65</v>
      </c>
      <c r="C82" s="22"/>
      <c r="D82" s="11">
        <v>2112.48</v>
      </c>
      <c r="E82" s="22"/>
      <c r="F82" s="11"/>
      <c r="G82" s="11"/>
      <c r="H82" s="22"/>
      <c r="I82" s="11">
        <v>2048.0929999999998</v>
      </c>
      <c r="J82" s="11">
        <v>2112.8850000000002</v>
      </c>
      <c r="K82" s="11">
        <v>2112.8850000000002</v>
      </c>
    </row>
    <row r="83" spans="1:11" ht="15" customHeight="1" x14ac:dyDescent="0.3">
      <c r="A83" s="1"/>
      <c r="B83" s="23" t="s">
        <v>66</v>
      </c>
      <c r="C83" s="22"/>
      <c r="D83" s="11">
        <v>4937.1890000000003</v>
      </c>
      <c r="E83" s="22"/>
      <c r="F83" s="11"/>
      <c r="G83" s="11"/>
      <c r="H83" s="22"/>
      <c r="I83" s="11">
        <v>4675.8144803141386</v>
      </c>
      <c r="J83" s="11">
        <v>4623.2290892723558</v>
      </c>
      <c r="K83" s="11">
        <v>4705.6889861474938</v>
      </c>
    </row>
    <row r="84" spans="1:11" ht="15" customHeight="1" x14ac:dyDescent="0.3">
      <c r="A84" s="1"/>
      <c r="B84" s="21" t="s">
        <v>33</v>
      </c>
      <c r="C84" s="22"/>
      <c r="D84" s="11">
        <v>3075.8380000000002</v>
      </c>
      <c r="E84" s="22"/>
      <c r="F84" s="11"/>
      <c r="G84" s="11"/>
      <c r="H84" s="22"/>
      <c r="I84" s="11">
        <v>2530.8642574703508</v>
      </c>
      <c r="J84" s="11">
        <v>2519.1652366775593</v>
      </c>
      <c r="K84" s="11">
        <v>2455.6380323092062</v>
      </c>
    </row>
    <row r="85" spans="1:11" ht="15" customHeight="1" x14ac:dyDescent="0.3">
      <c r="A85" s="1"/>
      <c r="B85" s="23" t="s">
        <v>67</v>
      </c>
      <c r="C85" s="22"/>
      <c r="D85" s="11">
        <v>1064.71</v>
      </c>
      <c r="E85" s="22"/>
      <c r="F85" s="11"/>
      <c r="G85" s="11"/>
      <c r="H85" s="22"/>
      <c r="I85" s="11">
        <v>1088.7267038883551</v>
      </c>
      <c r="J85" s="11">
        <v>1088.7267038883551</v>
      </c>
      <c r="K85" s="11">
        <v>1098.5169260931759</v>
      </c>
    </row>
    <row r="86" spans="1:11" ht="15" customHeight="1" x14ac:dyDescent="0.3">
      <c r="A86" s="1"/>
      <c r="B86" s="23" t="s">
        <v>138</v>
      </c>
      <c r="C86" s="22"/>
      <c r="D86" s="11">
        <v>807.26300000000003</v>
      </c>
      <c r="E86" s="22"/>
      <c r="F86" s="11"/>
      <c r="G86" s="11"/>
      <c r="H86" s="22"/>
      <c r="I86" s="11">
        <v>773.63872907651023</v>
      </c>
      <c r="J86" s="11">
        <v>775.82073773447871</v>
      </c>
      <c r="K86" s="11">
        <v>775.53945768089466</v>
      </c>
    </row>
    <row r="87" spans="1:11" ht="15" customHeight="1" x14ac:dyDescent="0.3">
      <c r="A87" s="1"/>
      <c r="B87" s="23" t="s">
        <v>68</v>
      </c>
      <c r="C87" s="22"/>
      <c r="D87" s="11">
        <v>101.816</v>
      </c>
      <c r="E87" s="22"/>
      <c r="F87" s="11"/>
      <c r="G87" s="11"/>
      <c r="H87" s="22"/>
      <c r="I87" s="11">
        <v>98.938999999999993</v>
      </c>
      <c r="J87" s="11">
        <v>96.066000000000003</v>
      </c>
      <c r="K87" s="11">
        <v>99.111000000000004</v>
      </c>
    </row>
    <row r="88" spans="1:11" ht="15" customHeight="1" x14ac:dyDescent="0.3">
      <c r="A88" s="1"/>
      <c r="B88" s="18" t="s">
        <v>69</v>
      </c>
      <c r="C88" s="19"/>
      <c r="D88" s="20">
        <v>5406.2279999999992</v>
      </c>
      <c r="E88" s="19"/>
      <c r="F88" s="20"/>
      <c r="G88" s="20"/>
      <c r="H88" s="19"/>
      <c r="I88" s="20">
        <v>6648.1979430686943</v>
      </c>
      <c r="J88" s="20">
        <v>6149.8193475543467</v>
      </c>
      <c r="K88" s="20">
        <v>6297.2677253286838</v>
      </c>
    </row>
    <row r="89" spans="1:11" ht="15" customHeight="1" x14ac:dyDescent="0.3">
      <c r="A89" s="1"/>
      <c r="B89" s="21" t="s">
        <v>70</v>
      </c>
      <c r="C89" s="22"/>
      <c r="D89" s="11">
        <v>4547.3819999999996</v>
      </c>
      <c r="E89" s="22"/>
      <c r="F89" s="11"/>
      <c r="G89" s="11"/>
      <c r="H89" s="22"/>
      <c r="I89" s="11">
        <v>6237.9103501607215</v>
      </c>
      <c r="J89" s="11">
        <v>5884.5837832299476</v>
      </c>
      <c r="K89" s="11">
        <v>5936.0526545654593</v>
      </c>
    </row>
    <row r="90" spans="1:11" ht="15" customHeight="1" x14ac:dyDescent="0.3">
      <c r="A90" s="1"/>
      <c r="B90" s="23" t="s">
        <v>71</v>
      </c>
      <c r="C90" s="22"/>
      <c r="D90" s="11">
        <v>4404.5069999999996</v>
      </c>
      <c r="E90" s="22"/>
      <c r="F90" s="11"/>
      <c r="G90" s="11"/>
      <c r="H90" s="22"/>
      <c r="I90" s="11">
        <v>6089.6862255358392</v>
      </c>
      <c r="J90" s="11">
        <v>5748.2261875529293</v>
      </c>
      <c r="K90" s="11">
        <v>5799.7907267080582</v>
      </c>
    </row>
    <row r="91" spans="1:11" ht="15" customHeight="1" x14ac:dyDescent="0.3">
      <c r="A91" s="1"/>
      <c r="B91" s="23" t="s">
        <v>72</v>
      </c>
      <c r="C91" s="22"/>
      <c r="D91" s="11">
        <v>112.464</v>
      </c>
      <c r="E91" s="22"/>
      <c r="F91" s="11"/>
      <c r="G91" s="11"/>
      <c r="H91" s="22"/>
      <c r="I91" s="11">
        <v>149.20711249550399</v>
      </c>
      <c r="J91" s="11">
        <v>153.7816668589393</v>
      </c>
      <c r="K91" s="11">
        <v>153.72612747602369</v>
      </c>
    </row>
    <row r="92" spans="1:11" ht="15" customHeight="1" x14ac:dyDescent="0.3">
      <c r="A92" s="1"/>
      <c r="B92" s="23" t="s">
        <v>73</v>
      </c>
      <c r="C92" s="22"/>
      <c r="D92" s="11">
        <v>30.411000000000001</v>
      </c>
      <c r="E92" s="22"/>
      <c r="F92" s="11"/>
      <c r="G92" s="11"/>
      <c r="H92" s="22"/>
      <c r="I92" s="11">
        <v>-0.9829878706214501</v>
      </c>
      <c r="J92" s="11">
        <v>-17.424071181921484</v>
      </c>
      <c r="K92" s="11">
        <v>-17.464199618622406</v>
      </c>
    </row>
    <row r="93" spans="1:11" ht="15" customHeight="1" x14ac:dyDescent="0.3">
      <c r="A93" s="1"/>
      <c r="B93" s="21" t="s">
        <v>34</v>
      </c>
      <c r="C93" s="22"/>
      <c r="D93" s="11">
        <v>858.846</v>
      </c>
      <c r="E93" s="22"/>
      <c r="F93" s="11"/>
      <c r="G93" s="11"/>
      <c r="H93" s="22"/>
      <c r="I93" s="11">
        <v>410.28759290797319</v>
      </c>
      <c r="J93" s="11">
        <v>265.23556432439926</v>
      </c>
      <c r="K93" s="11">
        <v>361.21507076322439</v>
      </c>
    </row>
    <row r="94" spans="1:11" ht="15" customHeight="1" x14ac:dyDescent="0.3">
      <c r="A94" s="1"/>
      <c r="B94" s="25" t="s">
        <v>81</v>
      </c>
      <c r="C94" s="26"/>
      <c r="D94" s="26">
        <f>D9-D48</f>
        <v>-7840.7060000000129</v>
      </c>
      <c r="E94" s="26"/>
      <c r="F94" s="26">
        <f>F9-F48</f>
        <v>0</v>
      </c>
      <c r="G94" s="26">
        <f>G9-G48</f>
        <v>0</v>
      </c>
      <c r="H94" s="26"/>
      <c r="I94" s="26">
        <f t="shared" ref="I94:J94" si="15">I9-I48</f>
        <v>-7877.7920037165313</v>
      </c>
      <c r="J94" s="26">
        <f t="shared" si="15"/>
        <v>-7615.5715544573759</v>
      </c>
      <c r="K94" s="26">
        <f t="shared" ref="K94" si="16">K9-K48</f>
        <v>-7482.770036331829</v>
      </c>
    </row>
    <row r="95" spans="1:11" ht="15" customHeight="1" x14ac:dyDescent="0.3">
      <c r="A95" s="1"/>
      <c r="B95" s="25" t="s">
        <v>7</v>
      </c>
      <c r="C95" s="26"/>
      <c r="D95" s="33">
        <f>D94/D$96*100</f>
        <v>-5.969999948985472</v>
      </c>
      <c r="E95" s="26"/>
      <c r="F95" s="33" t="e">
        <f>F94/F$96*100</f>
        <v>#DIV/0!</v>
      </c>
      <c r="G95" s="33" t="e">
        <f>G94/G$96*100</f>
        <v>#DIV/0!</v>
      </c>
      <c r="H95" s="26"/>
      <c r="I95" s="33">
        <f t="shared" ref="I95:J95" si="17">I94/I$96*100</f>
        <v>-6.1359971677057406</v>
      </c>
      <c r="J95" s="33">
        <f t="shared" si="17"/>
        <v>-5.9317541598667898</v>
      </c>
      <c r="K95" s="33">
        <f t="shared" ref="K95" si="18">K94/K$96*100</f>
        <v>-5.79509383440673</v>
      </c>
    </row>
    <row r="96" spans="1:11" ht="15" customHeight="1" x14ac:dyDescent="0.3">
      <c r="A96" s="1"/>
      <c r="B96" s="21" t="s">
        <v>78</v>
      </c>
      <c r="C96" s="22"/>
      <c r="D96" s="11">
        <v>131335.10999999999</v>
      </c>
      <c r="E96" s="22"/>
      <c r="F96" s="11"/>
      <c r="G96" s="11"/>
      <c r="H96" s="22"/>
      <c r="I96" s="11">
        <v>128386.5</v>
      </c>
      <c r="J96" s="11">
        <v>128386.5</v>
      </c>
      <c r="K96" s="11">
        <v>129122.5</v>
      </c>
    </row>
  </sheetData>
  <mergeCells count="1">
    <mergeCell ref="B5:B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62E8-FB38-42D0-BF9C-09E8BFE4A0C7}">
  <sheetPr>
    <tabColor rgb="FF13B5EA"/>
  </sheetPr>
  <dimension ref="A1:D75"/>
  <sheetViews>
    <sheetView showGridLines="0" zoomScaleNormal="100" workbookViewId="0">
      <selection activeCell="E2" sqref="E2"/>
    </sheetView>
  </sheetViews>
  <sheetFormatPr defaultRowHeight="14.4" x14ac:dyDescent="0.3"/>
  <cols>
    <col min="1" max="1" width="40.6640625" customWidth="1"/>
    <col min="2" max="4" width="12.6640625" customWidth="1"/>
  </cols>
  <sheetData>
    <row r="1" spans="1:4" x14ac:dyDescent="0.3">
      <c r="A1" s="44" t="s">
        <v>168</v>
      </c>
      <c r="B1" s="44"/>
    </row>
    <row r="2" spans="1:4" x14ac:dyDescent="0.3">
      <c r="A2" s="37"/>
      <c r="B2" s="38" t="s">
        <v>167</v>
      </c>
      <c r="C2" s="38" t="s">
        <v>170</v>
      </c>
      <c r="D2" s="38" t="s">
        <v>171</v>
      </c>
    </row>
    <row r="3" spans="1:4" x14ac:dyDescent="0.3">
      <c r="A3" s="39" t="s">
        <v>8</v>
      </c>
      <c r="B3" s="40">
        <v>-244.83399999999529</v>
      </c>
      <c r="C3" s="40">
        <v>-203.26799999999639</v>
      </c>
      <c r="D3" s="40">
        <v>-394.11799999998766</v>
      </c>
    </row>
    <row r="4" spans="1:4" x14ac:dyDescent="0.3">
      <c r="A4" s="41" t="s">
        <v>82</v>
      </c>
      <c r="B4" s="42">
        <v>-107.54199999999946</v>
      </c>
      <c r="C4" s="42">
        <v>-83.833999999999833</v>
      </c>
      <c r="D4" s="42">
        <v>-79.902000000000044</v>
      </c>
    </row>
    <row r="5" spans="1:4" x14ac:dyDescent="0.3">
      <c r="A5" s="41" t="s">
        <v>127</v>
      </c>
      <c r="B5" s="42">
        <v>-37.007000000000517</v>
      </c>
      <c r="C5" s="42">
        <v>-70.595000000000255</v>
      </c>
      <c r="D5" s="42">
        <v>-67.033000000000357</v>
      </c>
    </row>
    <row r="6" spans="1:4" x14ac:dyDescent="0.3">
      <c r="A6" s="41" t="s">
        <v>83</v>
      </c>
      <c r="B6" s="42">
        <v>44.435999999999694</v>
      </c>
      <c r="C6" s="42">
        <v>78.435999999999694</v>
      </c>
      <c r="D6" s="42">
        <v>-53.564000000000306</v>
      </c>
    </row>
    <row r="7" spans="1:4" x14ac:dyDescent="0.3">
      <c r="A7" s="41" t="s">
        <v>4</v>
      </c>
      <c r="B7" s="42">
        <v>-92.629000000007181</v>
      </c>
      <c r="C7" s="42">
        <v>-77.056000000004133</v>
      </c>
      <c r="D7" s="42">
        <v>-101.20499999999811</v>
      </c>
    </row>
    <row r="8" spans="1:4" x14ac:dyDescent="0.3">
      <c r="A8" s="41" t="s">
        <v>84</v>
      </c>
      <c r="B8" s="42">
        <v>-43.511000000000422</v>
      </c>
      <c r="C8" s="42">
        <v>-51.511000000000422</v>
      </c>
      <c r="D8" s="42">
        <v>-53.511000000000422</v>
      </c>
    </row>
    <row r="9" spans="1:4" x14ac:dyDescent="0.3">
      <c r="A9" s="41" t="s">
        <v>85</v>
      </c>
      <c r="B9" s="42">
        <v>-1.6049999999995634</v>
      </c>
      <c r="C9" s="42">
        <v>5.3950000000004366</v>
      </c>
      <c r="D9" s="42">
        <v>-31.604999999999563</v>
      </c>
    </row>
    <row r="10" spans="1:4" x14ac:dyDescent="0.3">
      <c r="A10" s="41" t="s">
        <v>146</v>
      </c>
      <c r="B10" s="42">
        <v>0.74000000000000199</v>
      </c>
      <c r="C10" s="42">
        <v>3.6129999999999995</v>
      </c>
      <c r="D10" s="42">
        <v>3.5680000000000049</v>
      </c>
    </row>
    <row r="11" spans="1:4" x14ac:dyDescent="0.3">
      <c r="A11" s="41" t="s">
        <v>147</v>
      </c>
      <c r="B11" s="42">
        <v>2.1370000000000005</v>
      </c>
      <c r="C11" s="42">
        <v>2.1370000000000005</v>
      </c>
      <c r="D11" s="42">
        <v>-0.86299999999999955</v>
      </c>
    </row>
    <row r="12" spans="1:4" x14ac:dyDescent="0.3">
      <c r="A12" s="41" t="s">
        <v>148</v>
      </c>
      <c r="B12" s="42">
        <v>-9.8530000000000655</v>
      </c>
      <c r="C12" s="42">
        <v>-9.8530000000000655</v>
      </c>
      <c r="D12" s="42">
        <v>-10.002999999999929</v>
      </c>
    </row>
    <row r="13" spans="1:4" x14ac:dyDescent="0.3">
      <c r="A13" s="39" t="s">
        <v>86</v>
      </c>
      <c r="B13" s="40">
        <v>57.370897722400059</v>
      </c>
      <c r="C13" s="40">
        <v>29.813412980880003</v>
      </c>
      <c r="D13" s="40">
        <v>-37.349301597804242</v>
      </c>
    </row>
    <row r="14" spans="1:4" x14ac:dyDescent="0.3">
      <c r="A14" s="41" t="s">
        <v>87</v>
      </c>
      <c r="B14" s="42">
        <v>6.1573881309021203</v>
      </c>
      <c r="C14" s="42">
        <v>5.1761086387708133</v>
      </c>
      <c r="D14" s="42">
        <v>5.1772707063943812</v>
      </c>
    </row>
    <row r="15" spans="1:4" x14ac:dyDescent="0.3">
      <c r="A15" s="41" t="s">
        <v>88</v>
      </c>
      <c r="B15" s="42">
        <v>-6.9933193138807042</v>
      </c>
      <c r="C15" s="42">
        <v>-37.819399603703118</v>
      </c>
      <c r="D15" s="42">
        <v>-37.90521336117007</v>
      </c>
    </row>
    <row r="16" spans="1:4" x14ac:dyDescent="0.3">
      <c r="A16" s="41" t="s">
        <v>89</v>
      </c>
      <c r="B16" s="42">
        <v>-1.4669999999999845</v>
      </c>
      <c r="C16" s="42">
        <v>1.5330000000000155</v>
      </c>
      <c r="D16" s="42">
        <v>-5.4669999999999845</v>
      </c>
    </row>
    <row r="17" spans="1:4" x14ac:dyDescent="0.3">
      <c r="A17" s="41" t="s">
        <v>90</v>
      </c>
      <c r="B17" s="42">
        <v>-2.3521110991204637</v>
      </c>
      <c r="C17" s="42">
        <v>-0.50315526653683662</v>
      </c>
      <c r="D17" s="42">
        <v>-0.50705169725778987</v>
      </c>
    </row>
    <row r="18" spans="1:4" x14ac:dyDescent="0.3">
      <c r="A18" s="41" t="s">
        <v>91</v>
      </c>
      <c r="B18" s="42">
        <v>91.018229797430649</v>
      </c>
      <c r="C18" s="42">
        <v>92.610607365370697</v>
      </c>
      <c r="D18" s="42">
        <v>33.639877594140671</v>
      </c>
    </row>
    <row r="19" spans="1:4" x14ac:dyDescent="0.3">
      <c r="A19" s="41" t="s">
        <v>92</v>
      </c>
      <c r="B19" s="42">
        <v>7.0690000000000168</v>
      </c>
      <c r="C19" s="42">
        <v>3.0690000000000168</v>
      </c>
      <c r="D19" s="42">
        <v>3.0690000000000168</v>
      </c>
    </row>
    <row r="20" spans="1:4" x14ac:dyDescent="0.3">
      <c r="A20" s="41" t="s">
        <v>93</v>
      </c>
      <c r="B20" s="42">
        <v>1.073804999999993</v>
      </c>
      <c r="C20" s="42">
        <v>0.66507799999999406</v>
      </c>
      <c r="D20" s="42">
        <v>0.5351750000000095</v>
      </c>
    </row>
    <row r="21" spans="1:4" x14ac:dyDescent="0.3">
      <c r="A21" s="41" t="s">
        <v>155</v>
      </c>
      <c r="B21" s="42">
        <v>-43.389343517513964</v>
      </c>
      <c r="C21" s="42">
        <v>-42.227779602067244</v>
      </c>
      <c r="D21" s="42">
        <v>-42.531940143625889</v>
      </c>
    </row>
    <row r="22" spans="1:4" x14ac:dyDescent="0.3">
      <c r="A22" s="41" t="s">
        <v>156</v>
      </c>
      <c r="B22" s="42">
        <v>1.2517757245826715</v>
      </c>
      <c r="C22" s="42">
        <v>2.2975534490459069</v>
      </c>
      <c r="D22" s="42">
        <v>2.1371803037149135</v>
      </c>
    </row>
    <row r="23" spans="1:4" x14ac:dyDescent="0.3">
      <c r="A23" s="41" t="s">
        <v>157</v>
      </c>
      <c r="B23" s="42">
        <v>5.0024730000000091</v>
      </c>
      <c r="C23" s="42">
        <v>5.0124000000000137</v>
      </c>
      <c r="D23" s="42">
        <v>4.5033999999999992</v>
      </c>
    </row>
    <row r="24" spans="1:4" x14ac:dyDescent="0.3">
      <c r="A24" s="39" t="s">
        <v>94</v>
      </c>
      <c r="B24" s="40">
        <v>166.60612165169368</v>
      </c>
      <c r="C24" s="40">
        <v>97.746602616323798</v>
      </c>
      <c r="D24" s="40">
        <v>92.624251261655445</v>
      </c>
    </row>
    <row r="25" spans="1:4" x14ac:dyDescent="0.3">
      <c r="A25" s="41" t="s">
        <v>95</v>
      </c>
      <c r="B25" s="42">
        <v>38.659896012615718</v>
      </c>
      <c r="C25" s="42">
        <v>-40.377103987380906</v>
      </c>
      <c r="D25" s="42">
        <v>-41.091103987380848</v>
      </c>
    </row>
    <row r="26" spans="1:4" x14ac:dyDescent="0.3">
      <c r="A26" s="41" t="s">
        <v>96</v>
      </c>
      <c r="B26" s="42">
        <v>127.94622563907888</v>
      </c>
      <c r="C26" s="42">
        <v>138.12370660370607</v>
      </c>
      <c r="D26" s="42">
        <v>133.71535524903948</v>
      </c>
    </row>
    <row r="27" spans="1:4" x14ac:dyDescent="0.3">
      <c r="A27" s="39" t="s">
        <v>97</v>
      </c>
      <c r="B27" s="40">
        <v>87.342962708926962</v>
      </c>
      <c r="C27" s="40">
        <v>87.342962793847164</v>
      </c>
      <c r="D27" s="40">
        <v>-52.435932020952805</v>
      </c>
    </row>
    <row r="28" spans="1:4" x14ac:dyDescent="0.3">
      <c r="A28" s="41" t="s">
        <v>98</v>
      </c>
      <c r="B28" s="42">
        <v>-24.016703888355096</v>
      </c>
      <c r="C28" s="42">
        <v>-24.016703888355096</v>
      </c>
      <c r="D28" s="42">
        <v>-33.806926093176116</v>
      </c>
    </row>
    <row r="29" spans="1:4" x14ac:dyDescent="0.3">
      <c r="A29" s="41" t="s">
        <v>99</v>
      </c>
      <c r="B29" s="42">
        <v>-58.161100121431446</v>
      </c>
      <c r="C29" s="42">
        <v>-58.161100121431446</v>
      </c>
      <c r="D29" s="42">
        <v>-215.93331909382391</v>
      </c>
    </row>
    <row r="30" spans="1:4" x14ac:dyDescent="0.3">
      <c r="A30" s="41" t="s">
        <v>100</v>
      </c>
      <c r="B30" s="42">
        <v>213.82400000000001</v>
      </c>
      <c r="C30" s="42">
        <v>213.82400000000001</v>
      </c>
      <c r="D30" s="42">
        <v>213.82400000000001</v>
      </c>
    </row>
    <row r="31" spans="1:4" x14ac:dyDescent="0.3">
      <c r="A31" s="41" t="s">
        <v>101</v>
      </c>
      <c r="B31" s="42">
        <v>-44.303233281286502</v>
      </c>
      <c r="C31" s="42">
        <v>-44.303233196366349</v>
      </c>
      <c r="D31" s="42">
        <v>-16.519686833952569</v>
      </c>
    </row>
    <row r="32" spans="1:4" x14ac:dyDescent="0.3">
      <c r="A32" s="39" t="s">
        <v>102</v>
      </c>
      <c r="B32" s="40">
        <v>-241.47045746026924</v>
      </c>
      <c r="C32" s="40">
        <v>22.163556546245673</v>
      </c>
      <c r="D32" s="40">
        <v>373.83435874419956</v>
      </c>
    </row>
    <row r="33" spans="1:4" x14ac:dyDescent="0.3">
      <c r="A33" s="41" t="s">
        <v>103</v>
      </c>
      <c r="B33" s="42">
        <v>102.36341100000004</v>
      </c>
      <c r="C33" s="42">
        <v>102.36341100000004</v>
      </c>
      <c r="D33" s="42">
        <v>102.36341100000004</v>
      </c>
    </row>
    <row r="34" spans="1:4" x14ac:dyDescent="0.3">
      <c r="A34" s="41" t="s">
        <v>104</v>
      </c>
      <c r="B34" s="42">
        <v>-63.678449541692316</v>
      </c>
      <c r="C34" s="42">
        <v>-59.324248296191399</v>
      </c>
      <c r="D34" s="42">
        <v>-59.116788658941005</v>
      </c>
    </row>
    <row r="35" spans="1:4" x14ac:dyDescent="0.3">
      <c r="A35" s="41" t="s">
        <v>105</v>
      </c>
      <c r="B35" s="42">
        <v>370.59509028436105</v>
      </c>
      <c r="C35" s="42">
        <v>307.6556685897699</v>
      </c>
      <c r="D35" s="42">
        <v>496.23848191191837</v>
      </c>
    </row>
    <row r="36" spans="1:4" x14ac:dyDescent="0.3">
      <c r="A36" s="41" t="s">
        <v>106</v>
      </c>
      <c r="B36" s="42">
        <v>-65.566683554674</v>
      </c>
      <c r="C36" s="42">
        <v>-45.851844828523099</v>
      </c>
      <c r="D36" s="42">
        <v>119.7474730651229</v>
      </c>
    </row>
    <row r="37" spans="1:4" x14ac:dyDescent="0.3">
      <c r="A37" s="41" t="s">
        <v>107</v>
      </c>
      <c r="B37" s="42">
        <v>7.6930000000006658</v>
      </c>
      <c r="C37" s="42">
        <v>7.6930000000006658</v>
      </c>
      <c r="D37" s="42">
        <v>1.6250000000009095</v>
      </c>
    </row>
    <row r="38" spans="1:4" x14ac:dyDescent="0.3">
      <c r="A38" s="41" t="s">
        <v>149</v>
      </c>
      <c r="B38" s="42">
        <v>-745.75608471175838</v>
      </c>
      <c r="C38" s="42">
        <v>-817.20814543673077</v>
      </c>
      <c r="D38" s="42">
        <v>-814.48724830703759</v>
      </c>
    </row>
    <row r="39" spans="1:4" x14ac:dyDescent="0.3">
      <c r="A39" s="41" t="s">
        <v>153</v>
      </c>
      <c r="B39" s="42">
        <v>-0.81515166437853281</v>
      </c>
      <c r="C39" s="42">
        <v>-0.81515166437853281</v>
      </c>
      <c r="D39" s="42">
        <v>-0.81515166437853281</v>
      </c>
    </row>
    <row r="40" spans="1:4" x14ac:dyDescent="0.3">
      <c r="A40" s="41" t="s">
        <v>108</v>
      </c>
      <c r="B40" s="42">
        <v>269.03536151844651</v>
      </c>
      <c r="C40" s="42">
        <v>265.9992165726328</v>
      </c>
      <c r="D40" s="42">
        <v>266.63995922645904</v>
      </c>
    </row>
    <row r="41" spans="1:4" x14ac:dyDescent="0.3">
      <c r="A41" s="41" t="s">
        <v>150</v>
      </c>
      <c r="B41" s="42">
        <v>296.89522055126008</v>
      </c>
      <c r="C41" s="42">
        <v>673.96037556885449</v>
      </c>
      <c r="D41" s="42">
        <v>673.94758047921096</v>
      </c>
    </row>
    <row r="42" spans="1:4" x14ac:dyDescent="0.3">
      <c r="A42" s="41" t="s">
        <v>151</v>
      </c>
      <c r="B42" s="42">
        <v>-537.77984879961923</v>
      </c>
      <c r="C42" s="42">
        <v>-537.84877719850624</v>
      </c>
      <c r="D42" s="42">
        <v>-537.84877719850647</v>
      </c>
    </row>
    <row r="43" spans="1:4" x14ac:dyDescent="0.3">
      <c r="A43" s="41" t="s">
        <v>152</v>
      </c>
      <c r="B43" s="42">
        <v>125.54367745778544</v>
      </c>
      <c r="C43" s="42">
        <v>125.54005223931776</v>
      </c>
      <c r="D43" s="42">
        <v>125.54041889034971</v>
      </c>
    </row>
    <row r="44" spans="1:4" x14ac:dyDescent="0.3">
      <c r="A44" s="39" t="s">
        <v>109</v>
      </c>
      <c r="B44" s="40">
        <v>400.62640366259348</v>
      </c>
      <c r="C44" s="40">
        <v>373.4215932809384</v>
      </c>
      <c r="D44" s="40">
        <v>417.70342853201146</v>
      </c>
    </row>
    <row r="45" spans="1:4" x14ac:dyDescent="0.3">
      <c r="A45" s="41" t="s">
        <v>110</v>
      </c>
      <c r="B45" s="42">
        <v>275.02412251125588</v>
      </c>
      <c r="C45" s="42">
        <v>198.30743420596446</v>
      </c>
      <c r="D45" s="42">
        <v>226.7786874558019</v>
      </c>
    </row>
    <row r="46" spans="1:4" x14ac:dyDescent="0.3">
      <c r="A46" s="41" t="s">
        <v>111</v>
      </c>
      <c r="B46" s="42">
        <v>125.60228115133827</v>
      </c>
      <c r="C46" s="42">
        <v>175.11415907497462</v>
      </c>
      <c r="D46" s="42">
        <v>190.92474107620956</v>
      </c>
    </row>
    <row r="47" spans="1:4" x14ac:dyDescent="0.3">
      <c r="A47" s="39" t="s">
        <v>112</v>
      </c>
      <c r="B47" s="40">
        <v>-40.537643834180926</v>
      </c>
      <c r="C47" s="40">
        <v>-13.604292413469011</v>
      </c>
      <c r="D47" s="40">
        <v>-68.291997972769423</v>
      </c>
    </row>
    <row r="48" spans="1:4" x14ac:dyDescent="0.3">
      <c r="A48" s="41" t="s">
        <v>113</v>
      </c>
      <c r="B48" s="42">
        <v>-96.594000000000051</v>
      </c>
      <c r="C48" s="42">
        <v>-39.800999999999476</v>
      </c>
      <c r="D48" s="42">
        <v>-32.547999999999774</v>
      </c>
    </row>
    <row r="49" spans="1:4" x14ac:dyDescent="0.3">
      <c r="A49" s="41" t="s">
        <v>114</v>
      </c>
      <c r="B49" s="42">
        <v>-25</v>
      </c>
      <c r="C49" s="42">
        <v>-25</v>
      </c>
      <c r="D49" s="42">
        <v>-25</v>
      </c>
    </row>
    <row r="50" spans="1:4" x14ac:dyDescent="0.3">
      <c r="A50" s="41" t="s">
        <v>115</v>
      </c>
      <c r="B50" s="42">
        <v>-103.66081302639853</v>
      </c>
      <c r="C50" s="42">
        <v>-132.02137736069014</v>
      </c>
      <c r="D50" s="42">
        <v>-150.54159877718956</v>
      </c>
    </row>
    <row r="51" spans="1:4" x14ac:dyDescent="0.3">
      <c r="A51" s="41" t="s">
        <v>128</v>
      </c>
      <c r="B51" s="42">
        <v>186.965</v>
      </c>
      <c r="C51" s="42">
        <v>196.61465296673742</v>
      </c>
      <c r="D51" s="42">
        <v>195.23500000000001</v>
      </c>
    </row>
    <row r="52" spans="1:4" x14ac:dyDescent="0.3">
      <c r="A52" s="41" t="s">
        <v>125</v>
      </c>
      <c r="B52" s="42">
        <v>-2.247830807782691</v>
      </c>
      <c r="C52" s="42">
        <v>-13.396568019517758</v>
      </c>
      <c r="D52" s="42">
        <v>-55.437399195579644</v>
      </c>
    </row>
    <row r="53" spans="1:4" x14ac:dyDescent="0.3">
      <c r="A53" s="39" t="s">
        <v>116</v>
      </c>
      <c r="B53" s="40">
        <v>153.56432809825696</v>
      </c>
      <c r="C53" s="40">
        <v>210.84426305528746</v>
      </c>
      <c r="D53" s="40">
        <v>430.12027334810864</v>
      </c>
    </row>
    <row r="54" spans="1:4" x14ac:dyDescent="0.3">
      <c r="A54" s="41" t="s">
        <v>117</v>
      </c>
      <c r="B54" s="42">
        <v>-21.019349550732613</v>
      </c>
      <c r="C54" s="42">
        <v>-19.732847547430993</v>
      </c>
      <c r="D54" s="42">
        <v>14.960694903460194</v>
      </c>
    </row>
    <row r="55" spans="1:4" x14ac:dyDescent="0.3">
      <c r="A55" s="41" t="s">
        <v>118</v>
      </c>
      <c r="B55" s="42">
        <v>12.368079414596139</v>
      </c>
      <c r="C55" s="42">
        <v>-14.088207486272211</v>
      </c>
      <c r="D55" s="42">
        <v>-7.8033734340141905</v>
      </c>
    </row>
    <row r="56" spans="1:4" x14ac:dyDescent="0.3">
      <c r="A56" s="41" t="s">
        <v>119</v>
      </c>
      <c r="B56" s="42">
        <v>93.125687373925317</v>
      </c>
      <c r="C56" s="42">
        <v>87.160691882306793</v>
      </c>
      <c r="D56" s="42">
        <v>84.831588763876482</v>
      </c>
    </row>
    <row r="57" spans="1:4" x14ac:dyDescent="0.3">
      <c r="A57" s="41" t="s">
        <v>120</v>
      </c>
      <c r="B57" s="42">
        <v>-15.663150031692112</v>
      </c>
      <c r="C57" s="42">
        <v>-23.98767866548468</v>
      </c>
      <c r="D57" s="42">
        <v>15.555955788739993</v>
      </c>
    </row>
    <row r="58" spans="1:4" x14ac:dyDescent="0.3">
      <c r="A58" s="41" t="s">
        <v>154</v>
      </c>
      <c r="B58" s="42">
        <v>-12.752644980302939</v>
      </c>
      <c r="C58" s="42">
        <v>-28.554917207875327</v>
      </c>
      <c r="D58" s="42">
        <v>88.766656713555761</v>
      </c>
    </row>
    <row r="59" spans="1:4" x14ac:dyDescent="0.3">
      <c r="A59" s="41" t="s">
        <v>121</v>
      </c>
      <c r="B59" s="42">
        <v>-7.3125719669084646</v>
      </c>
      <c r="C59" s="42">
        <v>73.713394850531472</v>
      </c>
      <c r="D59" s="42">
        <v>6.8391015062024678</v>
      </c>
    </row>
    <row r="60" spans="1:4" x14ac:dyDescent="0.3">
      <c r="A60" s="41" t="s">
        <v>6</v>
      </c>
      <c r="B60" s="42">
        <v>-35.144097577545892</v>
      </c>
      <c r="C60" s="42">
        <v>-21.202461359380436</v>
      </c>
      <c r="D60" s="42">
        <v>-22.255384968305009</v>
      </c>
    </row>
    <row r="61" spans="1:4" x14ac:dyDescent="0.3">
      <c r="A61" s="41" t="s">
        <v>129</v>
      </c>
      <c r="B61" s="42">
        <v>-60.251349216140852</v>
      </c>
      <c r="C61" s="42">
        <v>-17.73460927921036</v>
      </c>
      <c r="D61" s="42">
        <v>-6.5903222894381059</v>
      </c>
    </row>
    <row r="62" spans="1:4" x14ac:dyDescent="0.3">
      <c r="A62" s="41" t="s">
        <v>130</v>
      </c>
      <c r="B62" s="42">
        <v>90.541362722142168</v>
      </c>
      <c r="C62" s="42">
        <v>81.243685962593162</v>
      </c>
      <c r="D62" s="42">
        <v>79.954620885286602</v>
      </c>
    </row>
    <row r="63" spans="1:4" x14ac:dyDescent="0.3">
      <c r="A63" s="41" t="s">
        <v>131</v>
      </c>
      <c r="B63" s="42">
        <v>3.0362679161370636</v>
      </c>
      <c r="C63" s="42">
        <v>-7.0828788166329968</v>
      </c>
      <c r="D63" s="42">
        <v>-7.6242792665881609</v>
      </c>
    </row>
    <row r="64" spans="1:4" x14ac:dyDescent="0.3">
      <c r="A64" s="41" t="s">
        <v>132</v>
      </c>
      <c r="B64" s="42">
        <v>41.995828641046792</v>
      </c>
      <c r="C64" s="42">
        <v>66.516553722811011</v>
      </c>
      <c r="D64" s="42">
        <v>-32.57162672387399</v>
      </c>
    </row>
    <row r="65" spans="1:4" x14ac:dyDescent="0.3">
      <c r="A65" s="41" t="s">
        <v>133</v>
      </c>
      <c r="B65" s="42">
        <v>21.001346371920576</v>
      </c>
      <c r="C65" s="42">
        <v>10.845098371920542</v>
      </c>
      <c r="D65" s="42">
        <v>-20.518880623797031</v>
      </c>
    </row>
    <row r="66" spans="1:4" x14ac:dyDescent="0.3">
      <c r="A66" s="41" t="s">
        <v>134</v>
      </c>
      <c r="B66" s="42">
        <v>1.960013</v>
      </c>
      <c r="C66" s="42">
        <v>0.48184299999999958</v>
      </c>
      <c r="D66" s="42">
        <v>0.47758999999999929</v>
      </c>
    </row>
    <row r="67" spans="1:4" x14ac:dyDescent="0.3">
      <c r="A67" s="41" t="s">
        <v>135</v>
      </c>
      <c r="B67" s="42">
        <v>2.898211106754033</v>
      </c>
      <c r="C67" s="42">
        <v>10.803595106754031</v>
      </c>
      <c r="D67" s="42">
        <v>4.3583819268205062</v>
      </c>
    </row>
    <row r="68" spans="1:4" x14ac:dyDescent="0.3">
      <c r="A68" s="41" t="s">
        <v>136</v>
      </c>
      <c r="B68" s="42">
        <v>-1.1516601674836187</v>
      </c>
      <c r="C68" s="42">
        <v>-1.0872551674836179</v>
      </c>
      <c r="D68" s="42">
        <v>-0.98303642843076189</v>
      </c>
    </row>
    <row r="69" spans="1:4" x14ac:dyDescent="0.3">
      <c r="A69" s="41" t="s">
        <v>5</v>
      </c>
      <c r="B69" s="42">
        <v>115.76793094365402</v>
      </c>
      <c r="C69" s="42">
        <v>116.36925783652315</v>
      </c>
      <c r="D69" s="42">
        <v>120.17351724677623</v>
      </c>
    </row>
    <row r="70" spans="1:4" x14ac:dyDescent="0.3">
      <c r="A70" s="41" t="s">
        <v>137</v>
      </c>
      <c r="B70" s="42">
        <v>-47.099834830997025</v>
      </c>
      <c r="C70" s="42">
        <v>-115.12046391751306</v>
      </c>
      <c r="D70" s="42">
        <v>59.79701534702199</v>
      </c>
    </row>
    <row r="71" spans="1:4" x14ac:dyDescent="0.3">
      <c r="A71" s="41" t="s">
        <v>122</v>
      </c>
      <c r="B71" s="42">
        <v>-28.735741070115484</v>
      </c>
      <c r="C71" s="42">
        <v>12.301461769130851</v>
      </c>
      <c r="D71" s="42">
        <v>52.752054000815875</v>
      </c>
    </row>
    <row r="72" spans="1:4" x14ac:dyDescent="0.3">
      <c r="A72" s="39" t="s">
        <v>162</v>
      </c>
      <c r="B72" s="40">
        <v>-10</v>
      </c>
      <c r="C72" s="40">
        <v>-10</v>
      </c>
      <c r="D72" s="40">
        <v>-10</v>
      </c>
    </row>
    <row r="73" spans="1:4" x14ac:dyDescent="0.3">
      <c r="A73" s="39" t="s">
        <v>163</v>
      </c>
      <c r="B73" s="40">
        <v>-400</v>
      </c>
      <c r="C73" s="40">
        <v>-400</v>
      </c>
      <c r="D73" s="40">
        <v>-450</v>
      </c>
    </row>
    <row r="74" spans="1:4" x14ac:dyDescent="0.3">
      <c r="A74" s="39" t="s">
        <v>123</v>
      </c>
      <c r="B74" s="40">
        <v>34.245383734036295</v>
      </c>
      <c r="C74" s="40">
        <v>30.674346682561008</v>
      </c>
      <c r="D74" s="40">
        <v>55.848883373728313</v>
      </c>
    </row>
    <row r="75" spans="1:4" x14ac:dyDescent="0.3">
      <c r="A75" s="37" t="s">
        <v>124</v>
      </c>
      <c r="B75" s="43">
        <v>-37.086003716539381</v>
      </c>
      <c r="C75" s="43">
        <v>225.13444554261878</v>
      </c>
      <c r="D75" s="43">
        <v>357.93596366818929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FC39-3636-45F8-B89C-D30411A035F7}">
  <sheetPr>
    <tabColor rgb="FF13B5EA"/>
  </sheetPr>
  <dimension ref="A1:D77"/>
  <sheetViews>
    <sheetView showGridLines="0" zoomScaleNormal="100" workbookViewId="0"/>
  </sheetViews>
  <sheetFormatPr defaultRowHeight="14.4" x14ac:dyDescent="0.3"/>
  <cols>
    <col min="1" max="1" width="40.6640625" customWidth="1"/>
    <col min="2" max="4" width="12.6640625" customWidth="1"/>
  </cols>
  <sheetData>
    <row r="1" spans="1:4" x14ac:dyDescent="0.3">
      <c r="A1" s="44" t="s">
        <v>169</v>
      </c>
      <c r="B1" s="44"/>
      <c r="C1" s="45"/>
      <c r="D1" s="45"/>
    </row>
    <row r="2" spans="1:4" x14ac:dyDescent="0.3">
      <c r="A2" s="37"/>
      <c r="B2" s="38" t="s">
        <v>167</v>
      </c>
      <c r="C2" s="38" t="s">
        <v>170</v>
      </c>
      <c r="D2" s="38" t="s">
        <v>171</v>
      </c>
    </row>
    <row r="3" spans="1:4" x14ac:dyDescent="0.3">
      <c r="A3" s="39" t="s">
        <v>8</v>
      </c>
      <c r="B3" s="40">
        <v>-244.83399999999529</v>
      </c>
      <c r="C3" s="40">
        <v>-203.26799999999639</v>
      </c>
      <c r="D3" s="40">
        <v>-394.11799999998766</v>
      </c>
    </row>
    <row r="4" spans="1:4" x14ac:dyDescent="0.3">
      <c r="A4" s="41" t="s">
        <v>82</v>
      </c>
      <c r="B4" s="42">
        <v>-107.54199999999946</v>
      </c>
      <c r="C4" s="42">
        <v>-83.833999999999833</v>
      </c>
      <c r="D4" s="42">
        <v>-79.902000000000044</v>
      </c>
    </row>
    <row r="5" spans="1:4" x14ac:dyDescent="0.3">
      <c r="A5" s="41" t="s">
        <v>127</v>
      </c>
      <c r="B5" s="42">
        <v>-37.007000000000517</v>
      </c>
      <c r="C5" s="42">
        <v>-70.595000000000255</v>
      </c>
      <c r="D5" s="42">
        <v>-67.033000000000357</v>
      </c>
    </row>
    <row r="6" spans="1:4" x14ac:dyDescent="0.3">
      <c r="A6" s="41" t="s">
        <v>83</v>
      </c>
      <c r="B6" s="42">
        <v>44.435999999999694</v>
      </c>
      <c r="C6" s="42">
        <v>78.435999999999694</v>
      </c>
      <c r="D6" s="42">
        <v>-53.564000000000306</v>
      </c>
    </row>
    <row r="7" spans="1:4" x14ac:dyDescent="0.3">
      <c r="A7" s="41" t="s">
        <v>4</v>
      </c>
      <c r="B7" s="42">
        <v>-92.629000000007181</v>
      </c>
      <c r="C7" s="42">
        <v>-77.056000000004133</v>
      </c>
      <c r="D7" s="42">
        <v>-101.20499999999811</v>
      </c>
    </row>
    <row r="8" spans="1:4" x14ac:dyDescent="0.3">
      <c r="A8" s="41" t="s">
        <v>84</v>
      </c>
      <c r="B8" s="42">
        <v>-43.511000000000422</v>
      </c>
      <c r="C8" s="42">
        <v>-51.511000000000422</v>
      </c>
      <c r="D8" s="42">
        <v>-53.511000000000422</v>
      </c>
    </row>
    <row r="9" spans="1:4" x14ac:dyDescent="0.3">
      <c r="A9" s="41" t="s">
        <v>85</v>
      </c>
      <c r="B9" s="42">
        <v>-1.6049999999995634</v>
      </c>
      <c r="C9" s="42">
        <v>5.3950000000004366</v>
      </c>
      <c r="D9" s="42">
        <v>-31.604999999999563</v>
      </c>
    </row>
    <row r="10" spans="1:4" x14ac:dyDescent="0.3">
      <c r="A10" s="41" t="s">
        <v>146</v>
      </c>
      <c r="B10" s="42">
        <v>0.74000000000000199</v>
      </c>
      <c r="C10" s="42">
        <v>3.6129999999999995</v>
      </c>
      <c r="D10" s="42">
        <v>3.5680000000000049</v>
      </c>
    </row>
    <row r="11" spans="1:4" x14ac:dyDescent="0.3">
      <c r="A11" s="41" t="s">
        <v>147</v>
      </c>
      <c r="B11" s="42">
        <v>2.1370000000000005</v>
      </c>
      <c r="C11" s="42">
        <v>2.1370000000000005</v>
      </c>
      <c r="D11" s="42">
        <v>-0.86299999999999955</v>
      </c>
    </row>
    <row r="12" spans="1:4" x14ac:dyDescent="0.3">
      <c r="A12" s="41" t="s">
        <v>148</v>
      </c>
      <c r="B12" s="42">
        <v>-9.8530000000000655</v>
      </c>
      <c r="C12" s="42">
        <v>-9.8530000000000655</v>
      </c>
      <c r="D12" s="42">
        <v>-10.002999999999929</v>
      </c>
    </row>
    <row r="13" spans="1:4" x14ac:dyDescent="0.3">
      <c r="A13" s="39" t="s">
        <v>86</v>
      </c>
      <c r="B13" s="40">
        <v>93.725596935277736</v>
      </c>
      <c r="C13" s="40">
        <v>71.930635193757553</v>
      </c>
      <c r="D13" s="40">
        <v>94.949504808463644</v>
      </c>
    </row>
    <row r="14" spans="1:4" x14ac:dyDescent="0.3">
      <c r="A14" s="41" t="s">
        <v>87</v>
      </c>
      <c r="B14" s="42">
        <v>6.1573881309021203</v>
      </c>
      <c r="C14" s="42">
        <v>5.1761086387708133</v>
      </c>
      <c r="D14" s="42">
        <v>5.1772707063943812</v>
      </c>
    </row>
    <row r="15" spans="1:4" x14ac:dyDescent="0.3">
      <c r="A15" s="41" t="s">
        <v>88</v>
      </c>
      <c r="B15" s="42">
        <v>-6.9933193138807042</v>
      </c>
      <c r="C15" s="42">
        <v>-37.819399603703118</v>
      </c>
      <c r="D15" s="42">
        <v>-37.90521336117007</v>
      </c>
    </row>
    <row r="16" spans="1:4" x14ac:dyDescent="0.3">
      <c r="A16" s="41" t="s">
        <v>89</v>
      </c>
      <c r="B16" s="42">
        <v>-1.4669999999999845</v>
      </c>
      <c r="C16" s="42">
        <v>1.5330000000000155</v>
      </c>
      <c r="D16" s="42">
        <v>-5.4669999999999845</v>
      </c>
    </row>
    <row r="17" spans="1:4" x14ac:dyDescent="0.3">
      <c r="A17" s="41" t="s">
        <v>90</v>
      </c>
      <c r="B17" s="42">
        <v>-2.3521110991204637</v>
      </c>
      <c r="C17" s="42">
        <v>-0.50315526653683662</v>
      </c>
      <c r="D17" s="42">
        <v>-0.50705169725778987</v>
      </c>
    </row>
    <row r="18" spans="1:4" x14ac:dyDescent="0.3">
      <c r="A18" s="41" t="s">
        <v>91</v>
      </c>
      <c r="B18" s="42">
        <v>127.37292901030855</v>
      </c>
      <c r="C18" s="42">
        <v>134.72782957824859</v>
      </c>
      <c r="D18" s="42">
        <v>165.93868400040867</v>
      </c>
    </row>
    <row r="19" spans="1:4" x14ac:dyDescent="0.3">
      <c r="A19" s="41" t="s">
        <v>92</v>
      </c>
      <c r="B19" s="42">
        <v>7.0690000000000168</v>
      </c>
      <c r="C19" s="42">
        <v>3.0690000000000168</v>
      </c>
      <c r="D19" s="42">
        <v>3.0690000000000168</v>
      </c>
    </row>
    <row r="20" spans="1:4" x14ac:dyDescent="0.3">
      <c r="A20" s="41" t="s">
        <v>93</v>
      </c>
      <c r="B20" s="42">
        <v>1.073804999999993</v>
      </c>
      <c r="C20" s="42">
        <v>0.66507799999999406</v>
      </c>
      <c r="D20" s="42">
        <v>0.5351750000000095</v>
      </c>
    </row>
    <row r="21" spans="1:4" x14ac:dyDescent="0.3">
      <c r="A21" s="41" t="s">
        <v>155</v>
      </c>
      <c r="B21" s="42">
        <v>-43.389343517513964</v>
      </c>
      <c r="C21" s="42">
        <v>-42.227779602067244</v>
      </c>
      <c r="D21" s="42">
        <v>-42.531940143625889</v>
      </c>
    </row>
    <row r="22" spans="1:4" x14ac:dyDescent="0.3">
      <c r="A22" s="41" t="s">
        <v>156</v>
      </c>
      <c r="B22" s="42">
        <v>1.2517757245826715</v>
      </c>
      <c r="C22" s="42">
        <v>2.2975534490459069</v>
      </c>
      <c r="D22" s="42">
        <v>2.1371803037149135</v>
      </c>
    </row>
    <row r="23" spans="1:4" x14ac:dyDescent="0.3">
      <c r="A23" s="41" t="s">
        <v>157</v>
      </c>
      <c r="B23" s="42">
        <v>5.0024730000000091</v>
      </c>
      <c r="C23" s="42">
        <v>5.0124000000000137</v>
      </c>
      <c r="D23" s="42">
        <v>4.5033999999999992</v>
      </c>
    </row>
    <row r="24" spans="1:4" x14ac:dyDescent="0.3">
      <c r="A24" s="39" t="s">
        <v>94</v>
      </c>
      <c r="B24" s="40">
        <v>166.60612165169368</v>
      </c>
      <c r="C24" s="40">
        <v>97.746602616323798</v>
      </c>
      <c r="D24" s="40">
        <v>92.624251261655445</v>
      </c>
    </row>
    <row r="25" spans="1:4" x14ac:dyDescent="0.3">
      <c r="A25" s="41" t="s">
        <v>95</v>
      </c>
      <c r="B25" s="42">
        <v>38.659896012615718</v>
      </c>
      <c r="C25" s="42">
        <v>-40.377103987380906</v>
      </c>
      <c r="D25" s="42">
        <v>-41.091103987380848</v>
      </c>
    </row>
    <row r="26" spans="1:4" x14ac:dyDescent="0.3">
      <c r="A26" s="41" t="s">
        <v>96</v>
      </c>
      <c r="B26" s="42">
        <v>127.94622563907888</v>
      </c>
      <c r="C26" s="42">
        <v>138.12370660370607</v>
      </c>
      <c r="D26" s="42">
        <v>133.71535524903948</v>
      </c>
    </row>
    <row r="27" spans="1:4" x14ac:dyDescent="0.3">
      <c r="A27" s="39" t="s">
        <v>97</v>
      </c>
      <c r="B27" s="40">
        <v>87.342962708926962</v>
      </c>
      <c r="C27" s="40">
        <v>87.342962793847164</v>
      </c>
      <c r="D27" s="40">
        <v>-52.435932020952805</v>
      </c>
    </row>
    <row r="28" spans="1:4" x14ac:dyDescent="0.3">
      <c r="A28" s="41" t="s">
        <v>98</v>
      </c>
      <c r="B28" s="42">
        <v>-24.016703888355096</v>
      </c>
      <c r="C28" s="42">
        <v>-24.016703888355096</v>
      </c>
      <c r="D28" s="42">
        <v>-33.806926093176116</v>
      </c>
    </row>
    <row r="29" spans="1:4" x14ac:dyDescent="0.3">
      <c r="A29" s="41" t="s">
        <v>99</v>
      </c>
      <c r="B29" s="42">
        <v>-58.161100121431446</v>
      </c>
      <c r="C29" s="42">
        <v>-58.161100121431446</v>
      </c>
      <c r="D29" s="42">
        <v>-215.93331909382391</v>
      </c>
    </row>
    <row r="30" spans="1:4" x14ac:dyDescent="0.3">
      <c r="A30" s="41" t="s">
        <v>100</v>
      </c>
      <c r="B30" s="42">
        <v>213.82400000000001</v>
      </c>
      <c r="C30" s="42">
        <v>213.82400000000001</v>
      </c>
      <c r="D30" s="42">
        <v>213.82400000000001</v>
      </c>
    </row>
    <row r="31" spans="1:4" x14ac:dyDescent="0.3">
      <c r="A31" s="41" t="s">
        <v>101</v>
      </c>
      <c r="B31" s="42">
        <v>-44.303233281286502</v>
      </c>
      <c r="C31" s="42">
        <v>-44.303233196366349</v>
      </c>
      <c r="D31" s="42">
        <v>-16.519686833952569</v>
      </c>
    </row>
    <row r="32" spans="1:4" x14ac:dyDescent="0.3">
      <c r="A32" s="39" t="s">
        <v>102</v>
      </c>
      <c r="B32" s="40">
        <v>259.06616740007121</v>
      </c>
      <c r="C32" s="40">
        <v>588.79272279306497</v>
      </c>
      <c r="D32" s="40">
        <v>782.51790575827545</v>
      </c>
    </row>
    <row r="33" spans="1:4" x14ac:dyDescent="0.3">
      <c r="A33" s="41" t="s">
        <v>103</v>
      </c>
      <c r="B33" s="42">
        <v>102.36341100000004</v>
      </c>
      <c r="C33" s="42">
        <v>102.36341100000004</v>
      </c>
      <c r="D33" s="42">
        <v>102.36341100000004</v>
      </c>
    </row>
    <row r="34" spans="1:4" x14ac:dyDescent="0.3">
      <c r="A34" s="41" t="s">
        <v>104</v>
      </c>
      <c r="B34" s="42">
        <v>-63.678449541692316</v>
      </c>
      <c r="C34" s="42">
        <v>-59.324248296191399</v>
      </c>
      <c r="D34" s="42">
        <v>-59.116788658941005</v>
      </c>
    </row>
    <row r="35" spans="1:4" x14ac:dyDescent="0.3">
      <c r="A35" s="41" t="s">
        <v>105</v>
      </c>
      <c r="B35" s="42">
        <v>370.59509028436105</v>
      </c>
      <c r="C35" s="42">
        <v>307.6556685897699</v>
      </c>
      <c r="D35" s="42">
        <v>496.23848191191837</v>
      </c>
    </row>
    <row r="36" spans="1:4" x14ac:dyDescent="0.3">
      <c r="A36" s="41" t="s">
        <v>106</v>
      </c>
      <c r="B36" s="42">
        <v>21.979442042653318</v>
      </c>
      <c r="C36" s="42">
        <v>41.694280768803765</v>
      </c>
      <c r="D36" s="42">
        <v>52.068876559403634</v>
      </c>
    </row>
    <row r="37" spans="1:4" x14ac:dyDescent="0.3">
      <c r="A37" s="41" t="s">
        <v>107</v>
      </c>
      <c r="B37" s="42">
        <v>7.6930000000006658</v>
      </c>
      <c r="C37" s="42">
        <v>7.6930000000006658</v>
      </c>
      <c r="D37" s="42">
        <v>1.6250000000009095</v>
      </c>
    </row>
    <row r="38" spans="1:4" x14ac:dyDescent="0.3">
      <c r="A38" s="41" t="s">
        <v>149</v>
      </c>
      <c r="B38" s="42">
        <v>0</v>
      </c>
      <c r="C38" s="42">
        <v>0</v>
      </c>
      <c r="D38" s="42">
        <v>0</v>
      </c>
    </row>
    <row r="39" spans="1:4" x14ac:dyDescent="0.3">
      <c r="A39" s="41" t="s">
        <v>153</v>
      </c>
      <c r="B39" s="42">
        <v>-0.81515166437853281</v>
      </c>
      <c r="C39" s="42">
        <v>-0.81515166437853281</v>
      </c>
      <c r="D39" s="42">
        <v>-0.81515166437853281</v>
      </c>
    </row>
    <row r="40" spans="1:4" x14ac:dyDescent="0.3">
      <c r="A40" s="41" t="s">
        <v>108</v>
      </c>
      <c r="B40" s="42">
        <v>-68.887638481557815</v>
      </c>
      <c r="C40" s="42">
        <v>-71.923783427366061</v>
      </c>
      <c r="D40" s="42">
        <v>-71.283040773538914</v>
      </c>
    </row>
    <row r="41" spans="1:4" x14ac:dyDescent="0.3">
      <c r="A41" s="41" t="s">
        <v>150</v>
      </c>
      <c r="B41" s="42">
        <v>296.89522055126008</v>
      </c>
      <c r="C41" s="42">
        <v>673.96037556885449</v>
      </c>
      <c r="D41" s="42">
        <v>673.94758047921096</v>
      </c>
    </row>
    <row r="42" spans="1:4" x14ac:dyDescent="0.3">
      <c r="A42" s="41" t="s">
        <v>151</v>
      </c>
      <c r="B42" s="42">
        <v>-532.62243424836083</v>
      </c>
      <c r="C42" s="42">
        <v>-538.05088198574879</v>
      </c>
      <c r="D42" s="42">
        <v>-538.05088198574879</v>
      </c>
    </row>
    <row r="43" spans="1:4" x14ac:dyDescent="0.3">
      <c r="A43" s="41" t="s">
        <v>152</v>
      </c>
      <c r="B43" s="42">
        <v>125.54367745778544</v>
      </c>
      <c r="C43" s="42">
        <v>125.54005223931776</v>
      </c>
      <c r="D43" s="42">
        <v>125.54041889034971</v>
      </c>
    </row>
    <row r="44" spans="1:4" x14ac:dyDescent="0.3">
      <c r="A44" s="39" t="s">
        <v>109</v>
      </c>
      <c r="B44" s="40">
        <v>66.651679642956879</v>
      </c>
      <c r="C44" s="40">
        <v>40.004417042960085</v>
      </c>
      <c r="D44" s="40">
        <v>85.151054260424644</v>
      </c>
    </row>
    <row r="45" spans="1:4" x14ac:dyDescent="0.3">
      <c r="A45" s="41" t="s">
        <v>110</v>
      </c>
      <c r="B45" s="42">
        <v>32.692968052509059</v>
      </c>
      <c r="C45" s="42">
        <v>-7.5760084611238199</v>
      </c>
      <c r="D45" s="42">
        <v>21.650594068040846</v>
      </c>
    </row>
    <row r="46" spans="1:4" x14ac:dyDescent="0.3">
      <c r="A46" s="41" t="s">
        <v>111</v>
      </c>
      <c r="B46" s="42">
        <v>33.958711590447137</v>
      </c>
      <c r="C46" s="42">
        <v>47.580425504083678</v>
      </c>
      <c r="D46" s="42">
        <v>63.500460192384026</v>
      </c>
    </row>
    <row r="47" spans="1:4" x14ac:dyDescent="0.3">
      <c r="A47" s="39" t="s">
        <v>112</v>
      </c>
      <c r="B47" s="40">
        <v>-95.906823286527469</v>
      </c>
      <c r="C47" s="40">
        <v>-70.687059406431217</v>
      </c>
      <c r="D47" s="40">
        <v>-125.31153856036508</v>
      </c>
    </row>
    <row r="48" spans="1:4" x14ac:dyDescent="0.3">
      <c r="A48" s="41" t="s">
        <v>113</v>
      </c>
      <c r="B48" s="42">
        <v>-96.594000000000051</v>
      </c>
      <c r="C48" s="42">
        <v>-39.800999999999476</v>
      </c>
      <c r="D48" s="42">
        <v>-32.547999999999774</v>
      </c>
    </row>
    <row r="49" spans="1:4" x14ac:dyDescent="0.3">
      <c r="A49" s="41" t="s">
        <v>114</v>
      </c>
      <c r="B49" s="42">
        <v>-25</v>
      </c>
      <c r="C49" s="42">
        <v>-25</v>
      </c>
      <c r="D49" s="42">
        <v>-25</v>
      </c>
    </row>
    <row r="50" spans="1:4" x14ac:dyDescent="0.3">
      <c r="A50" s="41" t="s">
        <v>115</v>
      </c>
      <c r="B50" s="42">
        <v>-151.13688017750164</v>
      </c>
      <c r="C50" s="42">
        <v>-181.21103205240937</v>
      </c>
      <c r="D50" s="42">
        <v>-199.66802706354267</v>
      </c>
    </row>
    <row r="51" spans="1:4" x14ac:dyDescent="0.3">
      <c r="A51" s="41" t="s">
        <v>128</v>
      </c>
      <c r="B51" s="42">
        <v>186.965</v>
      </c>
      <c r="C51" s="42">
        <v>196.61465296673742</v>
      </c>
      <c r="D51" s="42">
        <v>195.23500000000001</v>
      </c>
    </row>
    <row r="52" spans="1:4" x14ac:dyDescent="0.3">
      <c r="A52" s="41" t="s">
        <v>125</v>
      </c>
      <c r="B52" s="42">
        <v>-10.140943109025272</v>
      </c>
      <c r="C52" s="42">
        <v>-21.289680320760283</v>
      </c>
      <c r="D52" s="42">
        <v>-63.330511496822282</v>
      </c>
    </row>
    <row r="53" spans="1:4" x14ac:dyDescent="0.3">
      <c r="A53" s="39" t="s">
        <v>116</v>
      </c>
      <c r="B53" s="40">
        <v>18.554231907653048</v>
      </c>
      <c r="C53" s="40">
        <v>5.4700100556920006</v>
      </c>
      <c r="D53" s="40">
        <v>291.56569698725343</v>
      </c>
    </row>
    <row r="54" spans="1:4" x14ac:dyDescent="0.3">
      <c r="A54" s="41" t="s">
        <v>117</v>
      </c>
      <c r="B54" s="42">
        <v>4.4521790008286359</v>
      </c>
      <c r="C54" s="42">
        <v>5.7386810041302851</v>
      </c>
      <c r="D54" s="42">
        <v>40.432223455021472</v>
      </c>
    </row>
    <row r="55" spans="1:4" x14ac:dyDescent="0.3">
      <c r="A55" s="41" t="s">
        <v>118</v>
      </c>
      <c r="B55" s="42">
        <v>54.164742425095938</v>
      </c>
      <c r="C55" s="42">
        <v>27.708455513727927</v>
      </c>
      <c r="D55" s="42">
        <v>34.247469565985853</v>
      </c>
    </row>
    <row r="56" spans="1:4" x14ac:dyDescent="0.3">
      <c r="A56" s="41" t="s">
        <v>119</v>
      </c>
      <c r="B56" s="42">
        <v>92.009272988982616</v>
      </c>
      <c r="C56" s="42">
        <v>86.044276892306925</v>
      </c>
      <c r="D56" s="42">
        <v>83.967476763876448</v>
      </c>
    </row>
    <row r="57" spans="1:4" x14ac:dyDescent="0.3">
      <c r="A57" s="41" t="s">
        <v>120</v>
      </c>
      <c r="B57" s="42">
        <v>-32.243376031692151</v>
      </c>
      <c r="C57" s="42">
        <v>-40.58007766548468</v>
      </c>
      <c r="D57" s="42">
        <v>-1.0267002112601062</v>
      </c>
    </row>
    <row r="58" spans="1:4" x14ac:dyDescent="0.3">
      <c r="A58" s="41" t="s">
        <v>154</v>
      </c>
      <c r="B58" s="42">
        <v>-18.429808999999892</v>
      </c>
      <c r="C58" s="42">
        <v>-23.29169798880713</v>
      </c>
      <c r="D58" s="42">
        <v>94.134953359316626</v>
      </c>
    </row>
    <row r="59" spans="1:4" x14ac:dyDescent="0.3">
      <c r="A59" s="41" t="s">
        <v>121</v>
      </c>
      <c r="B59" s="42">
        <v>-63.075789012933001</v>
      </c>
      <c r="C59" s="42">
        <v>52.464427814507189</v>
      </c>
      <c r="D59" s="42">
        <v>-13.596734548740187</v>
      </c>
    </row>
    <row r="60" spans="1:4" x14ac:dyDescent="0.3">
      <c r="A60" s="41" t="s">
        <v>6</v>
      </c>
      <c r="B60" s="42">
        <v>39.503832495979751</v>
      </c>
      <c r="C60" s="42">
        <v>10.99919471414519</v>
      </c>
      <c r="D60" s="42">
        <v>11.026933534619459</v>
      </c>
    </row>
    <row r="61" spans="1:4" x14ac:dyDescent="0.3">
      <c r="A61" s="41" t="s">
        <v>129</v>
      </c>
      <c r="B61" s="42">
        <v>-57.436357795092476</v>
      </c>
      <c r="C61" s="42">
        <v>-4.9155689645291432</v>
      </c>
      <c r="D61" s="42">
        <v>6.6555886867513436</v>
      </c>
    </row>
    <row r="62" spans="1:4" x14ac:dyDescent="0.3">
      <c r="A62" s="41" t="s">
        <v>130</v>
      </c>
      <c r="B62" s="42">
        <v>35.869068722142217</v>
      </c>
      <c r="C62" s="42">
        <v>49.894480962593221</v>
      </c>
      <c r="D62" s="42">
        <v>48.668340885286639</v>
      </c>
    </row>
    <row r="63" spans="1:4" x14ac:dyDescent="0.3">
      <c r="A63" s="41" t="s">
        <v>131</v>
      </c>
      <c r="B63" s="42">
        <v>-6.7382640838629868</v>
      </c>
      <c r="C63" s="42">
        <v>-16.854532816632997</v>
      </c>
      <c r="D63" s="42">
        <v>-17.394143351868451</v>
      </c>
    </row>
    <row r="64" spans="1:4" x14ac:dyDescent="0.3">
      <c r="A64" s="41" t="s">
        <v>132</v>
      </c>
      <c r="B64" s="42">
        <v>10.005716876980998</v>
      </c>
      <c r="C64" s="42">
        <v>9.9455922574733613</v>
      </c>
      <c r="D64" s="42">
        <v>-25.806638183750572</v>
      </c>
    </row>
    <row r="65" spans="1:4" x14ac:dyDescent="0.3">
      <c r="A65" s="41" t="s">
        <v>133</v>
      </c>
      <c r="B65" s="42">
        <v>9.2532530000000222</v>
      </c>
      <c r="C65" s="42">
        <v>-0.90299500000001132</v>
      </c>
      <c r="D65" s="42">
        <v>-32.247866033223765</v>
      </c>
    </row>
    <row r="66" spans="1:4" x14ac:dyDescent="0.3">
      <c r="A66" s="41" t="s">
        <v>134</v>
      </c>
      <c r="B66" s="42">
        <v>1.960013</v>
      </c>
      <c r="C66" s="42">
        <v>0.48184299999999958</v>
      </c>
      <c r="D66" s="42">
        <v>0.47758999999999929</v>
      </c>
    </row>
    <row r="67" spans="1:4" x14ac:dyDescent="0.3">
      <c r="A67" s="41" t="s">
        <v>135</v>
      </c>
      <c r="B67" s="42">
        <v>2.7601640000000032</v>
      </c>
      <c r="C67" s="42">
        <v>10.665548000000001</v>
      </c>
      <c r="D67" s="42">
        <v>4.2902633195864084</v>
      </c>
    </row>
    <row r="68" spans="1:4" x14ac:dyDescent="0.3">
      <c r="A68" s="41" t="s">
        <v>136</v>
      </c>
      <c r="B68" s="42">
        <v>-1.1775440000000006</v>
      </c>
      <c r="C68" s="42">
        <v>-1.1131389999999999</v>
      </c>
      <c r="D68" s="42">
        <v>-0.995808667287157</v>
      </c>
    </row>
    <row r="69" spans="1:4" x14ac:dyDescent="0.3">
      <c r="A69" s="41" t="s">
        <v>5</v>
      </c>
      <c r="B69" s="42">
        <v>1.367930943654021</v>
      </c>
      <c r="C69" s="42">
        <v>1.9692578365231412</v>
      </c>
      <c r="D69" s="42">
        <v>5.7735172467762226</v>
      </c>
    </row>
    <row r="70" spans="1:4" x14ac:dyDescent="0.3">
      <c r="A70" s="41" t="s">
        <v>137</v>
      </c>
      <c r="B70" s="42">
        <v>-114.12670538255873</v>
      </c>
      <c r="C70" s="42">
        <v>-189.08916046907501</v>
      </c>
      <c r="D70" s="42">
        <v>-14.114041204539745</v>
      </c>
    </row>
    <row r="71" spans="1:4" x14ac:dyDescent="0.3">
      <c r="A71" s="41" t="s">
        <v>122</v>
      </c>
      <c r="B71" s="42">
        <v>60.435903760130145</v>
      </c>
      <c r="C71" s="42">
        <v>26.305423964814793</v>
      </c>
      <c r="D71" s="42">
        <v>67.073272370702796</v>
      </c>
    </row>
    <row r="72" spans="1:4" x14ac:dyDescent="0.3">
      <c r="A72" s="39" t="s">
        <v>162</v>
      </c>
      <c r="B72" s="40">
        <v>-10</v>
      </c>
      <c r="C72" s="40">
        <v>-10</v>
      </c>
      <c r="D72" s="40">
        <v>-10</v>
      </c>
    </row>
    <row r="73" spans="1:4" x14ac:dyDescent="0.3">
      <c r="A73" s="39" t="s">
        <v>163</v>
      </c>
      <c r="B73" s="40">
        <v>-400</v>
      </c>
      <c r="C73" s="40">
        <v>-400</v>
      </c>
      <c r="D73" s="40">
        <v>-450</v>
      </c>
    </row>
    <row r="74" spans="1:4" x14ac:dyDescent="0.3">
      <c r="A74" s="39" t="s">
        <v>123</v>
      </c>
      <c r="B74" s="40">
        <v>21.708059323405905</v>
      </c>
      <c r="C74" s="40">
        <v>17.802154453402181</v>
      </c>
      <c r="D74" s="40">
        <v>42.993021173420857</v>
      </c>
    </row>
    <row r="75" spans="1:4" x14ac:dyDescent="0.3">
      <c r="A75" s="37" t="s">
        <v>124</v>
      </c>
      <c r="B75" s="43">
        <v>-37.08600371654029</v>
      </c>
      <c r="C75" s="43">
        <v>225.13444554261696</v>
      </c>
      <c r="D75" s="43">
        <v>357.93596366818656</v>
      </c>
    </row>
    <row r="76" spans="1:4" x14ac:dyDescent="0.3">
      <c r="A76" t="s">
        <v>158</v>
      </c>
    </row>
    <row r="77" spans="1:4" x14ac:dyDescent="0.3">
      <c r="A77" s="39" t="s">
        <v>164</v>
      </c>
    </row>
  </sheetData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10" ma:contentTypeDescription="Umožňuje vytvoriť nový dokument." ma:contentTypeScope="" ma:versionID="92d512420c8a9eaf49eb9ee0be423294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9174a596e346eb161ea65d7695a75a83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F2DA6-DB56-4048-93C8-EA33641D4EA7}">
  <ds:schemaRefs>
    <ds:schemaRef ds:uri="http://schemas.microsoft.com/office/infopath/2007/PartnerControls"/>
    <ds:schemaRef ds:uri="http://schemas.microsoft.com/office/2006/metadata/properties"/>
    <ds:schemaRef ds:uri="9d76330f-e8f1-434f-b6cd-d02727bbea50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ca90bd8a-abf5-4496-9b56-aba63058f6b7"/>
  </ds:schemaRefs>
</ds:datastoreItem>
</file>

<file path=customXml/itemProps2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0DBD7-DE34-4D35-8ABD-BDDDF12D8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</vt:lpstr>
      <vt:lpstr>2024_vplyvy</vt:lpstr>
      <vt:lpstr>2024_vplyvy_konsolidovane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2024-03-28T08:46:58Z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