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skal\semafor\__web\2024_09\2024_09_EN\"/>
    </mc:Choice>
  </mc:AlternateContent>
  <xr:revisionPtr revIDLastSave="0" documentId="8_{4A2E4A47-1E5F-4B89-99FC-C06783CF444F}" xr6:coauthVersionLast="47" xr6:coauthVersionMax="47" xr10:uidLastSave="{00000000-0000-0000-0000-000000000000}"/>
  <bookViews>
    <workbookView xWindow="-2850" yWindow="-14510" windowWidth="25820" windowHeight="14020" xr2:uid="{449A3064-85A5-499C-9E09-32BC07533B7C}"/>
  </bookViews>
  <sheets>
    <sheet name="2024" sheetId="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8" i="9" l="1"/>
  <c r="Q49" i="9" s="1"/>
  <c r="Q9" i="9"/>
  <c r="Q10" i="9" s="1"/>
  <c r="P48" i="9"/>
  <c r="P49" i="9" s="1"/>
  <c r="P9" i="9"/>
  <c r="P10" i="9" s="1"/>
  <c r="O48" i="9"/>
  <c r="O49" i="9" s="1"/>
  <c r="O9" i="9"/>
  <c r="O10" i="9" s="1"/>
  <c r="N48" i="9"/>
  <c r="N49" i="9" s="1"/>
  <c r="N9" i="9"/>
  <c r="N10" i="9" s="1"/>
  <c r="M48" i="9"/>
  <c r="M49" i="9" s="1"/>
  <c r="M9" i="9"/>
  <c r="M10" i="9" s="1"/>
  <c r="L48" i="9"/>
  <c r="L49" i="9" s="1"/>
  <c r="L9" i="9"/>
  <c r="L10" i="9" s="1"/>
  <c r="K48" i="9"/>
  <c r="K49" i="9" s="1"/>
  <c r="K9" i="9"/>
  <c r="K10" i="9" s="1"/>
  <c r="J48" i="9"/>
  <c r="J49" i="9" s="1"/>
  <c r="J9" i="9"/>
  <c r="J10" i="9" s="1"/>
  <c r="I48" i="9"/>
  <c r="I49" i="9" s="1"/>
  <c r="G48" i="9"/>
  <c r="G49" i="9" s="1"/>
  <c r="F48" i="9"/>
  <c r="F49" i="9" s="1"/>
  <c r="D48" i="9"/>
  <c r="D49" i="9" s="1"/>
  <c r="I9" i="9"/>
  <c r="G9" i="9"/>
  <c r="G10" i="9" s="1"/>
  <c r="F9" i="9"/>
  <c r="D9" i="9"/>
  <c r="Q94" i="9" l="1"/>
  <c r="Q95" i="9" s="1"/>
  <c r="Q1" i="9"/>
  <c r="Q2" i="9" s="1"/>
  <c r="P94" i="9"/>
  <c r="P95" i="9" s="1"/>
  <c r="O94" i="9"/>
  <c r="O95" i="9" s="1"/>
  <c r="N94" i="9"/>
  <c r="M94" i="9"/>
  <c r="L94" i="9"/>
  <c r="L95" i="9" s="1"/>
  <c r="K94" i="9"/>
  <c r="J94" i="9"/>
  <c r="F94" i="9"/>
  <c r="F95" i="9" s="1"/>
  <c r="D94" i="9"/>
  <c r="D1" i="9" s="1"/>
  <c r="I94" i="9"/>
  <c r="I95" i="9" s="1"/>
  <c r="D10" i="9"/>
  <c r="G94" i="9"/>
  <c r="F10" i="9"/>
  <c r="I10" i="9"/>
  <c r="Q3" i="9" l="1"/>
  <c r="P1" i="9"/>
  <c r="P2" i="9" s="1"/>
  <c r="O1" i="9"/>
  <c r="O2" i="9" s="1"/>
  <c r="N1" i="9"/>
  <c r="N95" i="9"/>
  <c r="I1" i="9"/>
  <c r="M95" i="9"/>
  <c r="M1" i="9"/>
  <c r="L1" i="9"/>
  <c r="L2" i="9" s="1"/>
  <c r="F1" i="9"/>
  <c r="F3" i="9" s="1"/>
  <c r="K95" i="9"/>
  <c r="K1" i="9"/>
  <c r="J95" i="9"/>
  <c r="J1" i="9"/>
  <c r="D95" i="9"/>
  <c r="D2" i="9"/>
  <c r="G95" i="9"/>
  <c r="G1" i="9"/>
  <c r="I3" i="9"/>
  <c r="I2" i="9"/>
  <c r="P3" i="9" l="1"/>
  <c r="O3" i="9"/>
  <c r="N3" i="9"/>
  <c r="N2" i="9"/>
  <c r="M2" i="9"/>
  <c r="M3" i="9"/>
  <c r="F2" i="9"/>
  <c r="G4" i="9"/>
  <c r="L3" i="9"/>
  <c r="K2" i="9"/>
  <c r="K3" i="9"/>
  <c r="J3" i="9"/>
  <c r="J2" i="9"/>
  <c r="G3" i="9"/>
  <c r="G2" i="9"/>
</calcChain>
</file>

<file path=xl/sharedStrings.xml><?xml version="1.0" encoding="utf-8"?>
<sst xmlns="http://schemas.openxmlformats.org/spreadsheetml/2006/main" count="124" uniqueCount="108">
  <si>
    <t>General government balance</t>
  </si>
  <si>
    <t>Change between forecasts</t>
  </si>
  <si>
    <t>source of data</t>
  </si>
  <si>
    <t>MoF SR</t>
  </si>
  <si>
    <t>SoCBR</t>
  </si>
  <si>
    <t>General Government Budget (ESA 2010, in mil. EUR)</t>
  </si>
  <si>
    <t>SP 2022-2025</t>
  </si>
  <si>
    <t>Total revenue</t>
  </si>
  <si>
    <t xml:space="preserve"> - in % GDP</t>
  </si>
  <si>
    <t>Tax revenue</t>
  </si>
  <si>
    <t>Taxes on Production and Imports</t>
  </si>
  <si>
    <t xml:space="preserve"> - VAT (excl. VAT directed to the EU)</t>
  </si>
  <si>
    <t xml:space="preserve"> - Excise taxes</t>
  </si>
  <si>
    <t xml:space="preserve"> - Taxes on Land, Buildings and Other Structures</t>
  </si>
  <si>
    <t xml:space="preserve"> - Special levy on selected financial institutions</t>
  </si>
  <si>
    <t xml:space="preserve"> - Gambling levy</t>
  </si>
  <si>
    <t xml:space="preserve"> - Vehicle tax</t>
  </si>
  <si>
    <t xml:space="preserve"> - Emissions Trading Fee</t>
  </si>
  <si>
    <t xml:space="preserve"> - Other</t>
  </si>
  <si>
    <t>Current Taxes on Income, Wealth etc.</t>
  </si>
  <si>
    <t xml:space="preserve"> - PIT</t>
  </si>
  <si>
    <t xml:space="preserve"> - from employment</t>
  </si>
  <si>
    <t xml:space="preserve"> - from business and other independent activity</t>
  </si>
  <si>
    <t xml:space="preserve"> - CIT</t>
  </si>
  <si>
    <t xml:space="preserve">          - Special business levy in regulated industries</t>
  </si>
  <si>
    <t xml:space="preserve"> - Withholding Tax - budgetary classification</t>
  </si>
  <si>
    <t xml:space="preserve"> - Property Taxes and Others</t>
  </si>
  <si>
    <t>Capital taxes</t>
  </si>
  <si>
    <t>Social Security Contributions (SSC)</t>
  </si>
  <si>
    <t>Actual Social Security Contributions</t>
  </si>
  <si>
    <t xml:space="preserve"> - Employers</t>
  </si>
  <si>
    <t xml:space="preserve"> - Employees</t>
  </si>
  <si>
    <t>Imputed SSC</t>
  </si>
  <si>
    <t>Nontax revenue</t>
  </si>
  <si>
    <t>Sales</t>
  </si>
  <si>
    <t xml:space="preserve"> - Market output + Output for own final use</t>
  </si>
  <si>
    <t xml:space="preserve"> - Payments for other non-market output</t>
  </si>
  <si>
    <t>Property Income, of which</t>
  </si>
  <si>
    <t xml:space="preserve"> - Dividends</t>
  </si>
  <si>
    <t xml:space="preserve"> - Interest</t>
  </si>
  <si>
    <t>Grants and transfers</t>
  </si>
  <si>
    <t>of which: EU</t>
  </si>
  <si>
    <t>Other Subsidies on Production</t>
  </si>
  <si>
    <t>Other Current Transfers</t>
  </si>
  <si>
    <t>Capital Transfers</t>
  </si>
  <si>
    <t>Total expenditure</t>
  </si>
  <si>
    <t>Current Expenditure</t>
  </si>
  <si>
    <t>Compensation of employees</t>
  </si>
  <si>
    <t xml:space="preserve"> - Wages and salaries</t>
  </si>
  <si>
    <t xml:space="preserve"> - Employers' social security contributions</t>
  </si>
  <si>
    <t>Intermediate Consumption</t>
  </si>
  <si>
    <t>Taxes</t>
  </si>
  <si>
    <t>Other taxes on production</t>
  </si>
  <si>
    <t>Current taxes on income, wealth etc.</t>
  </si>
  <si>
    <t>Subsidies</t>
  </si>
  <si>
    <t xml:space="preserve"> - Agricultural Subsidies</t>
  </si>
  <si>
    <t xml:space="preserve"> - Transport Subsidies</t>
  </si>
  <si>
    <t xml:space="preserve"> - Railway Transport</t>
  </si>
  <si>
    <t xml:space="preserve"> - Bus transport</t>
  </si>
  <si>
    <t>Property Income</t>
  </si>
  <si>
    <t xml:space="preserve"> - Other Property Income</t>
  </si>
  <si>
    <t>Total Social Transfers</t>
  </si>
  <si>
    <t xml:space="preserve"> - Sociálne benefits other than in kind</t>
  </si>
  <si>
    <t xml:space="preserve"> - Active Labor Market Measures</t>
  </si>
  <si>
    <t xml:space="preserve"> - Sickness benefits</t>
  </si>
  <si>
    <t xml:space="preserve"> - Retirement and disability pensions</t>
  </si>
  <si>
    <t xml:space="preserve"> - Unemployment benefits</t>
  </si>
  <si>
    <t xml:space="preserve"> - State social allowances</t>
  </si>
  <si>
    <t xml:space="preserve"> - child allowance</t>
  </si>
  <si>
    <t xml:space="preserve"> - child birth benefit</t>
  </si>
  <si>
    <t xml:space="preserve"> - parental allowance</t>
  </si>
  <si>
    <t xml:space="preserve"> - material need allowance</t>
  </si>
  <si>
    <t xml:space="preserve"> - monetary compensation of disability</t>
  </si>
  <si>
    <t xml:space="preserve"> - others</t>
  </si>
  <si>
    <t xml:space="preserve"> - Insurance premiums for the specific groups of people based on the law </t>
  </si>
  <si>
    <t xml:space="preserve"> - social insurance</t>
  </si>
  <si>
    <t xml:space="preserve"> - health insurance</t>
  </si>
  <si>
    <t xml:space="preserve"> - Social transfers in kind (healthcare facilities)</t>
  </si>
  <si>
    <t>Other current transfers</t>
  </si>
  <si>
    <t>of which: EU contributions (excluding VAT own resource)</t>
  </si>
  <si>
    <t>Transfers to non-profit organizations, church, private schools etc.</t>
  </si>
  <si>
    <t>of which: 2% of taxes for publicly beneficial purposes</t>
  </si>
  <si>
    <t>Capital Expenditure</t>
  </si>
  <si>
    <t>Capital Investment</t>
  </si>
  <si>
    <t xml:space="preserve"> - Gross fixed capital formation</t>
  </si>
  <si>
    <t xml:space="preserve"> - Increase in inventories</t>
  </si>
  <si>
    <t xml:space="preserve"> - Acquisition minus disposal of non-financial assets</t>
  </si>
  <si>
    <t>Capital transfers</t>
  </si>
  <si>
    <t>GDP</t>
  </si>
  <si>
    <t>Acronyms:</t>
  </si>
  <si>
    <t>MoF SR - Ministry of Finance of the Slovak Republic</t>
  </si>
  <si>
    <t>SP - Stability Programme</t>
  </si>
  <si>
    <t>EO - Expected Outturn</t>
  </si>
  <si>
    <t>DBP - Draft Budgetary Plan</t>
  </si>
  <si>
    <t>SoCBR - Secretariat of the Council for Budget Responsibility</t>
  </si>
  <si>
    <t>DPB 2023-2025</t>
  </si>
  <si>
    <t>YEAR 2024</t>
  </si>
  <si>
    <t>GG Budget 2024</t>
  </si>
  <si>
    <t>2024/01</t>
  </si>
  <si>
    <t>Comparison to approved General Government Budget 2024</t>
  </si>
  <si>
    <t>2024/02</t>
  </si>
  <si>
    <t>2024/03</t>
  </si>
  <si>
    <t>2024/04</t>
  </si>
  <si>
    <t>2024/05</t>
  </si>
  <si>
    <t>2024/06</t>
  </si>
  <si>
    <t>2024/07</t>
  </si>
  <si>
    <t>2024/08</t>
  </si>
  <si>
    <t>2024/09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</si>
</sst>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1">
    <xf numFmtId="0" fontId="0" fillId="0" borderId="0"/>
    <xf numFmtId="0" fontId="9" fillId="0" borderId="0"/>
    <xf numFmtId="0" fontId="11" fillId="0" borderId="0"/>
    <xf numFmtId="0" fontId="11" fillId="0" borderId="0"/>
    <xf numFmtId="164" fontId="16" fillId="0" borderId="0" applyFont="0" applyFill="0" applyBorder="0" applyAlignment="0" applyProtection="0"/>
    <xf numFmtId="0" fontId="17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4" fontId="16" fillId="0" borderId="0" applyFont="0" applyFill="0" applyBorder="0" applyAlignment="0" applyProtection="0"/>
  </cellStyleXfs>
  <cellXfs count="42">
    <xf numFmtId="0" fontId="0" fillId="0" borderId="0" xfId="0"/>
    <xf numFmtId="3" fontId="6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10" fillId="3" borderId="0" xfId="1" applyFont="1" applyFill="1" applyAlignment="1">
      <alignment horizontal="left" vertical="center"/>
    </xf>
    <xf numFmtId="0" fontId="10" fillId="2" borderId="0" xfId="0" applyFont="1" applyFill="1" applyAlignment="1">
      <alignment horizontal="right"/>
    </xf>
    <xf numFmtId="0" fontId="12" fillId="0" borderId="0" xfId="2" applyFont="1" applyAlignment="1">
      <alignment vertical="center"/>
    </xf>
    <xf numFmtId="0" fontId="14" fillId="0" borderId="0" xfId="2" applyFont="1" applyAlignment="1">
      <alignment horizontal="left" vertical="center" indent="1"/>
    </xf>
    <xf numFmtId="0" fontId="14" fillId="0" borderId="0" xfId="2" applyFont="1" applyAlignment="1">
      <alignment horizontal="left" vertical="center" indent="2"/>
    </xf>
    <xf numFmtId="0" fontId="14" fillId="0" borderId="0" xfId="2" applyFont="1" applyAlignment="1">
      <alignment horizontal="left" vertical="center" indent="3"/>
    </xf>
    <xf numFmtId="0" fontId="10" fillId="3" borderId="0" xfId="2" applyFont="1" applyFill="1" applyAlignment="1">
      <alignment horizontal="left" vertical="center"/>
    </xf>
    <xf numFmtId="0" fontId="15" fillId="0" borderId="0" xfId="2" applyFont="1" applyAlignment="1">
      <alignment vertical="center"/>
    </xf>
    <xf numFmtId="0" fontId="14" fillId="0" borderId="0" xfId="2" applyFont="1" applyAlignment="1">
      <alignment horizontal="left" vertical="center" indent="4"/>
    </xf>
    <xf numFmtId="0" fontId="14" fillId="0" borderId="0" xfId="2" applyFont="1" applyAlignment="1">
      <alignment horizontal="left" vertical="center"/>
    </xf>
    <xf numFmtId="0" fontId="18" fillId="0" borderId="0" xfId="0" applyFont="1"/>
    <xf numFmtId="0" fontId="6" fillId="0" borderId="0" xfId="0" applyFont="1" applyAlignment="1">
      <alignment horizontal="right"/>
    </xf>
    <xf numFmtId="0" fontId="15" fillId="0" borderId="0" xfId="0" applyFont="1"/>
    <xf numFmtId="3" fontId="15" fillId="2" borderId="0" xfId="0" applyNumberFormat="1" applyFont="1" applyFill="1"/>
    <xf numFmtId="3" fontId="15" fillId="0" borderId="0" xfId="0" applyNumberFormat="1" applyFont="1"/>
    <xf numFmtId="4" fontId="15" fillId="0" borderId="0" xfId="0" applyNumberFormat="1" applyFont="1"/>
    <xf numFmtId="3" fontId="13" fillId="2" borderId="0" xfId="0" applyNumberFormat="1" applyFont="1" applyFill="1"/>
    <xf numFmtId="3" fontId="13" fillId="0" borderId="0" xfId="0" applyNumberFormat="1" applyFont="1"/>
    <xf numFmtId="3" fontId="10" fillId="2" borderId="0" xfId="0" applyNumberFormat="1" applyFont="1" applyFill="1"/>
    <xf numFmtId="4" fontId="10" fillId="2" borderId="0" xfId="0" applyNumberFormat="1" applyFont="1" applyFill="1"/>
    <xf numFmtId="0" fontId="3" fillId="0" borderId="0" xfId="0" applyFont="1"/>
    <xf numFmtId="3" fontId="3" fillId="0" borderId="1" xfId="0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left"/>
    </xf>
    <xf numFmtId="3" fontId="3" fillId="2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0" xfId="0" applyNumberFormat="1" applyFont="1"/>
    <xf numFmtId="3" fontId="3" fillId="2" borderId="3" xfId="0" applyNumberFormat="1" applyFont="1" applyFill="1" applyBorder="1" applyAlignment="1">
      <alignment horizontal="right"/>
    </xf>
    <xf numFmtId="3" fontId="3" fillId="2" borderId="0" xfId="0" applyNumberFormat="1" applyFont="1" applyFill="1"/>
    <xf numFmtId="3" fontId="2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</cellXfs>
  <cellStyles count="11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58595B"/>
      <color rgb="FFDCB47B"/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702FB-6F28-43CA-8333-8F1B9C53C1FB}">
  <sheetPr>
    <tabColor rgb="FF00B0F0"/>
  </sheetPr>
  <dimension ref="A1:Q103"/>
  <sheetViews>
    <sheetView showGridLines="0" tabSelected="1" workbookViewId="0"/>
  </sheetViews>
  <sheetFormatPr defaultColWidth="9.21875" defaultRowHeight="14.4" x14ac:dyDescent="0.3"/>
  <cols>
    <col min="1" max="1" width="2.77734375" customWidth="1"/>
    <col min="2" max="2" width="52.44140625" customWidth="1"/>
    <col min="3" max="3" width="0.77734375" customWidth="1"/>
    <col min="4" max="4" width="14.77734375" customWidth="1"/>
    <col min="5" max="5" width="0.77734375" customWidth="1"/>
    <col min="6" max="7" width="14.77734375" hidden="1" customWidth="1"/>
    <col min="8" max="8" width="0.77734375" customWidth="1"/>
    <col min="9" max="9" width="14.77734375" customWidth="1"/>
    <col min="10" max="10" width="12.5546875" bestFit="1" customWidth="1"/>
    <col min="11" max="17" width="12.5546875" customWidth="1"/>
  </cols>
  <sheetData>
    <row r="1" spans="1:17" ht="15" customHeight="1" thickBot="1" x14ac:dyDescent="0.35">
      <c r="A1" s="26"/>
      <c r="B1" s="26"/>
      <c r="D1" s="1">
        <f>D94</f>
        <v>-7840.7060000000129</v>
      </c>
      <c r="E1" s="17"/>
      <c r="F1" s="1">
        <f>F94</f>
        <v>0</v>
      </c>
      <c r="G1" s="1">
        <f>G94</f>
        <v>0</v>
      </c>
      <c r="H1" s="17"/>
      <c r="I1" s="1">
        <f t="shared" ref="I1:J1" si="0">I94</f>
        <v>-7877.7920037165313</v>
      </c>
      <c r="J1" s="1">
        <f t="shared" si="0"/>
        <v>-7615.5715544573759</v>
      </c>
      <c r="K1" s="1">
        <f t="shared" ref="K1:L1" si="1">K94</f>
        <v>-7482.770036331829</v>
      </c>
      <c r="L1" s="1">
        <f t="shared" si="1"/>
        <v>-7586.9619447338846</v>
      </c>
      <c r="M1" s="1">
        <f t="shared" ref="M1:N1" si="2">M94</f>
        <v>-7390.7253577748779</v>
      </c>
      <c r="N1" s="1">
        <f t="shared" si="2"/>
        <v>-7078.4314426920537</v>
      </c>
      <c r="O1" s="1">
        <f t="shared" ref="O1:P1" si="3">O94</f>
        <v>-7173.8662987684656</v>
      </c>
      <c r="P1" s="1">
        <f t="shared" si="3"/>
        <v>-7372.9395488428854</v>
      </c>
      <c r="Q1" s="1">
        <f t="shared" ref="Q1" si="4">Q94</f>
        <v>-7632.3139356342872</v>
      </c>
    </row>
    <row r="2" spans="1:17" ht="15" customHeight="1" x14ac:dyDescent="0.3">
      <c r="A2" s="26"/>
      <c r="B2" s="27" t="s">
        <v>0</v>
      </c>
      <c r="C2" s="28"/>
      <c r="D2" s="2" t="str">
        <f>TEXT(ROUND(D1,0),"# ###")&amp;" mil.eur"</f>
        <v>-7 841 mil.eur</v>
      </c>
      <c r="E2" s="28"/>
      <c r="F2" s="2" t="str">
        <f>TEXT(ROUND(F1,0),"# ###")&amp;" mil.eur"</f>
        <v xml:space="preserve"> mil.eur</v>
      </c>
      <c r="G2" s="2" t="str">
        <f>TEXT(ROUND(G1,0),"# ###")&amp;" mil.eur"</f>
        <v xml:space="preserve"> mil.eur</v>
      </c>
      <c r="H2" s="28"/>
      <c r="I2" s="2" t="str">
        <f t="shared" ref="I2:J2" si="5">TEXT(ROUND(I1,0),"# ###")&amp;" mil.eur"</f>
        <v>-7 878 mil.eur</v>
      </c>
      <c r="J2" s="2" t="str">
        <f t="shared" si="5"/>
        <v>-7 616 mil.eur</v>
      </c>
      <c r="K2" s="2" t="str">
        <f t="shared" ref="K2:L2" si="6">TEXT(ROUND(K1,0),"# ###")&amp;" mil.eur"</f>
        <v>-7 483 mil.eur</v>
      </c>
      <c r="L2" s="2" t="str">
        <f t="shared" si="6"/>
        <v>-7 587 mil.eur</v>
      </c>
      <c r="M2" s="2" t="str">
        <f t="shared" ref="M2:N2" si="7">TEXT(ROUND(M1,0),"# ###")&amp;" mil.eur"</f>
        <v>-7 391 mil.eur</v>
      </c>
      <c r="N2" s="2" t="str">
        <f t="shared" si="7"/>
        <v>-7 078 mil.eur</v>
      </c>
      <c r="O2" s="2" t="str">
        <f t="shared" ref="O2:P2" si="8">TEXT(ROUND(O1,0),"# ###")&amp;" mil.eur"</f>
        <v>-7 174 mil.eur</v>
      </c>
      <c r="P2" s="2" t="str">
        <f t="shared" si="8"/>
        <v>-7 373 mil.eur</v>
      </c>
      <c r="Q2" s="2" t="str">
        <f t="shared" ref="Q2" si="9">TEXT(ROUND(Q1,0),"# ###")&amp;" mil.eur"</f>
        <v>-7 632 mil.eur</v>
      </c>
    </row>
    <row r="3" spans="1:17" ht="15" customHeight="1" x14ac:dyDescent="0.3">
      <c r="A3" s="26"/>
      <c r="B3" s="38" t="s">
        <v>99</v>
      </c>
      <c r="C3" s="29"/>
      <c r="D3" s="30"/>
      <c r="E3" s="29"/>
      <c r="F3" s="30" t="str">
        <f>IF(F1-$D$1&gt;0,"+","")&amp;TEXT(ROUND((F1-$D$1),0),"# ###")&amp;" mil.eur"</f>
        <v>+7 841 mil.eur</v>
      </c>
      <c r="G3" s="30" t="str">
        <f>IF(G1-$D$1&gt;0,"+","")&amp;TEXT(ROUND((G1-$D$1),0),"# ###")&amp;" mil.eur"</f>
        <v>+7 841 mil.eur</v>
      </c>
      <c r="H3" s="29"/>
      <c r="I3" s="30" t="str">
        <f t="shared" ref="I3:J3" si="10">IF(I1-$D$1&gt;0,"+","")&amp;TEXT(ROUND((I1-$D$1),0),"# ###")&amp;" mil.eur"</f>
        <v>-37 mil.eur</v>
      </c>
      <c r="J3" s="30" t="str">
        <f t="shared" si="10"/>
        <v>+225 mil.eur</v>
      </c>
      <c r="K3" s="30" t="str">
        <f t="shared" ref="K3:L3" si="11">IF(K1-$D$1&gt;0,"+","")&amp;TEXT(ROUND((K1-$D$1),0),"# ###")&amp;" mil.eur"</f>
        <v>+358 mil.eur</v>
      </c>
      <c r="L3" s="30" t="str">
        <f t="shared" si="11"/>
        <v>+254 mil.eur</v>
      </c>
      <c r="M3" s="30" t="str">
        <f t="shared" ref="M3:N3" si="12">IF(M1-$D$1&gt;0,"+","")&amp;TEXT(ROUND((M1-$D$1),0),"# ###")&amp;" mil.eur"</f>
        <v>+450 mil.eur</v>
      </c>
      <c r="N3" s="30" t="str">
        <f t="shared" si="12"/>
        <v>+762 mil.eur</v>
      </c>
      <c r="O3" s="30" t="str">
        <f t="shared" ref="O3:P3" si="13">IF(O1-$D$1&gt;0,"+","")&amp;TEXT(ROUND((O1-$D$1),0),"# ###")&amp;" mil.eur"</f>
        <v>+667 mil.eur</v>
      </c>
      <c r="P3" s="30" t="str">
        <f t="shared" si="13"/>
        <v>+468 mil.eur</v>
      </c>
      <c r="Q3" s="30" t="str">
        <f t="shared" ref="Q3" si="14">IF(Q1-$D$1&gt;0,"+","")&amp;TEXT(ROUND((Q1-$D$1),0),"# ###")&amp;" mil.eur"</f>
        <v>+208 mil.eur</v>
      </c>
    </row>
    <row r="4" spans="1:17" ht="15" customHeight="1" thickBot="1" x14ac:dyDescent="0.35">
      <c r="A4" s="26"/>
      <c r="B4" s="31" t="s">
        <v>1</v>
      </c>
      <c r="C4" s="32"/>
      <c r="D4" s="33"/>
      <c r="E4" s="32"/>
      <c r="F4" s="33"/>
      <c r="G4" s="33" t="str">
        <f>IF(G1-F1&gt;0,"+","")&amp;TEXT(ROUND((G1-F1),0),"# ###")&amp;" mil.eur"</f>
        <v xml:space="preserve"> mil.eur</v>
      </c>
      <c r="H4" s="32"/>
      <c r="I4" s="33"/>
      <c r="J4" s="33"/>
      <c r="K4" s="33"/>
      <c r="L4" s="33"/>
      <c r="M4" s="33"/>
      <c r="N4" s="33"/>
      <c r="O4" s="33"/>
      <c r="P4" s="33"/>
      <c r="Q4" s="33"/>
    </row>
    <row r="5" spans="1:17" ht="15" customHeight="1" x14ac:dyDescent="0.3">
      <c r="A5" s="26"/>
      <c r="B5" s="40" t="s">
        <v>96</v>
      </c>
      <c r="C5" s="26"/>
      <c r="D5" s="26"/>
      <c r="E5" s="26"/>
      <c r="F5" s="34"/>
      <c r="G5" s="34"/>
      <c r="H5" s="26"/>
      <c r="I5" s="34"/>
    </row>
    <row r="6" spans="1:17" ht="15" customHeight="1" thickBot="1" x14ac:dyDescent="0.35">
      <c r="A6" s="26"/>
      <c r="B6" s="41"/>
      <c r="C6" s="26"/>
      <c r="D6" s="26"/>
      <c r="E6" s="26"/>
      <c r="F6" s="34"/>
      <c r="G6" s="34"/>
      <c r="H6" s="26"/>
      <c r="I6" s="34"/>
    </row>
    <row r="7" spans="1:17" ht="15" customHeight="1" thickBot="1" x14ac:dyDescent="0.35">
      <c r="A7" s="26"/>
      <c r="B7" s="3" t="s">
        <v>2</v>
      </c>
      <c r="C7" s="28"/>
      <c r="D7" s="4" t="s">
        <v>3</v>
      </c>
      <c r="E7" s="35"/>
      <c r="F7" s="4" t="s">
        <v>3</v>
      </c>
      <c r="G7" s="4" t="s">
        <v>3</v>
      </c>
      <c r="H7" s="35"/>
      <c r="I7" s="5" t="s">
        <v>4</v>
      </c>
      <c r="J7" s="5" t="s">
        <v>4</v>
      </c>
      <c r="K7" s="5" t="s">
        <v>4</v>
      </c>
      <c r="L7" s="5" t="s">
        <v>4</v>
      </c>
      <c r="M7" s="5" t="s">
        <v>4</v>
      </c>
      <c r="N7" s="5" t="s">
        <v>4</v>
      </c>
      <c r="O7" s="5" t="s">
        <v>4</v>
      </c>
      <c r="P7" s="5" t="s">
        <v>4</v>
      </c>
      <c r="Q7" s="5" t="s">
        <v>4</v>
      </c>
    </row>
    <row r="8" spans="1:17" ht="15" customHeight="1" x14ac:dyDescent="0.3">
      <c r="A8" s="26"/>
      <c r="B8" s="6" t="s">
        <v>5</v>
      </c>
      <c r="C8" s="7"/>
      <c r="D8" s="7" t="s">
        <v>97</v>
      </c>
      <c r="E8" s="7"/>
      <c r="F8" s="7" t="s">
        <v>6</v>
      </c>
      <c r="G8" s="7" t="s">
        <v>95</v>
      </c>
      <c r="H8" s="7"/>
      <c r="I8" s="7" t="s">
        <v>98</v>
      </c>
      <c r="J8" s="7" t="s">
        <v>100</v>
      </c>
      <c r="K8" s="7" t="s">
        <v>101</v>
      </c>
      <c r="L8" s="7" t="s">
        <v>102</v>
      </c>
      <c r="M8" s="7" t="s">
        <v>103</v>
      </c>
      <c r="N8" s="7" t="s">
        <v>104</v>
      </c>
      <c r="O8" s="7" t="s">
        <v>105</v>
      </c>
      <c r="P8" s="7" t="s">
        <v>106</v>
      </c>
      <c r="Q8" s="7" t="s">
        <v>107</v>
      </c>
    </row>
    <row r="9" spans="1:17" s="18" customFormat="1" ht="15" customHeight="1" x14ac:dyDescent="0.3">
      <c r="B9" s="13" t="s">
        <v>7</v>
      </c>
      <c r="C9" s="19"/>
      <c r="D9" s="20">
        <f>D11+D31+D36+D43</f>
        <v>53480.522999999994</v>
      </c>
      <c r="E9" s="19"/>
      <c r="F9" s="20">
        <f>F11+F31+F36+F43</f>
        <v>0</v>
      </c>
      <c r="G9" s="20">
        <f>G11+G31+G36+G43</f>
        <v>0</v>
      </c>
      <c r="H9" s="19"/>
      <c r="I9" s="20">
        <f t="shared" ref="I9:J9" si="15">I11+I31+I36+I43</f>
        <v>53692.739364101471</v>
      </c>
      <c r="J9" s="20">
        <f t="shared" si="15"/>
        <v>53714.383017738059</v>
      </c>
      <c r="K9" s="20">
        <f t="shared" ref="K9:L9" si="16">K11+K31+K36+K43</f>
        <v>53814.241532807035</v>
      </c>
      <c r="L9" s="20">
        <f t="shared" si="16"/>
        <v>53981.769385391402</v>
      </c>
      <c r="M9" s="20">
        <f t="shared" ref="M9:N9" si="17">M11+M31+M36+M43</f>
        <v>54335.880646592421</v>
      </c>
      <c r="N9" s="20">
        <f t="shared" si="17"/>
        <v>54812.351350434394</v>
      </c>
      <c r="O9" s="20">
        <f t="shared" ref="O9:P9" si="18">O11+O31+O36+O43</f>
        <v>54711.380305711282</v>
      </c>
      <c r="P9" s="20">
        <f t="shared" si="18"/>
        <v>54631.4843469271</v>
      </c>
      <c r="Q9" s="20">
        <f t="shared" ref="Q9" si="19">Q11+Q31+Q36+Q43</f>
        <v>54178.042190117645</v>
      </c>
    </row>
    <row r="10" spans="1:17" s="18" customFormat="1" ht="15" customHeight="1" x14ac:dyDescent="0.3">
      <c r="B10" s="13" t="s">
        <v>8</v>
      </c>
      <c r="C10" s="19"/>
      <c r="D10" s="21">
        <f>D9/D$96*100</f>
        <v>40.720659540316376</v>
      </c>
      <c r="E10" s="19"/>
      <c r="F10" s="21" t="e">
        <f>F9/F$96*100</f>
        <v>#DIV/0!</v>
      </c>
      <c r="G10" s="21" t="e">
        <f>G9/G$96*100</f>
        <v>#DIV/0!</v>
      </c>
      <c r="H10" s="19"/>
      <c r="I10" s="21">
        <f t="shared" ref="I10:J10" si="20">I9/I$96*100</f>
        <v>41.821172291558277</v>
      </c>
      <c r="J10" s="21">
        <f t="shared" si="20"/>
        <v>41.838030492098518</v>
      </c>
      <c r="K10" s="21">
        <f t="shared" ref="K10:L10" si="21">K9/K$96*100</f>
        <v>41.676889413391962</v>
      </c>
      <c r="L10" s="21">
        <f t="shared" si="21"/>
        <v>41.583134919452583</v>
      </c>
      <c r="M10" s="21">
        <f t="shared" ref="M10:N10" si="22">M9/M$96*100</f>
        <v>41.855913239220008</v>
      </c>
      <c r="N10" s="21">
        <f t="shared" si="22"/>
        <v>41.945328282484347</v>
      </c>
      <c r="O10" s="21">
        <f t="shared" ref="O10:P10" si="23">O9/O$96*100</f>
        <v>41.868059865538335</v>
      </c>
      <c r="P10" s="21">
        <f t="shared" si="23"/>
        <v>41.806919225936504</v>
      </c>
      <c r="Q10" s="21">
        <f t="shared" ref="Q10" si="24">Q9/Q$96*100</f>
        <v>41.149744904985042</v>
      </c>
    </row>
    <row r="11" spans="1:17" ht="15" customHeight="1" x14ac:dyDescent="0.3">
      <c r="A11" s="26"/>
      <c r="B11" s="8" t="s">
        <v>9</v>
      </c>
      <c r="C11" s="22"/>
      <c r="D11" s="23">
        <v>25806.641</v>
      </c>
      <c r="E11" s="22"/>
      <c r="F11" s="23"/>
      <c r="G11" s="23"/>
      <c r="H11" s="22"/>
      <c r="I11" s="23">
        <v>25522.534944003361</v>
      </c>
      <c r="J11" s="23">
        <v>25485.523974350683</v>
      </c>
      <c r="K11" s="23">
        <v>25293.774266355667</v>
      </c>
      <c r="L11" s="23">
        <v>25279.208266355665</v>
      </c>
      <c r="M11" s="23">
        <v>25307.35534538373</v>
      </c>
      <c r="N11" s="23">
        <v>25797.496965383725</v>
      </c>
      <c r="O11" s="23">
        <v>25762.553062383726</v>
      </c>
      <c r="P11" s="23">
        <v>25743.001273624159</v>
      </c>
      <c r="Q11" s="23">
        <v>25648.622587463884</v>
      </c>
    </row>
    <row r="12" spans="1:17" ht="15" customHeight="1" x14ac:dyDescent="0.3">
      <c r="A12" s="26"/>
      <c r="B12" s="9" t="s">
        <v>10</v>
      </c>
      <c r="C12" s="36"/>
      <c r="D12" s="34">
        <v>15385.663</v>
      </c>
      <c r="E12" s="36"/>
      <c r="F12" s="34"/>
      <c r="G12" s="34"/>
      <c r="H12" s="36"/>
      <c r="I12" s="37">
        <v>15120.938626775254</v>
      </c>
      <c r="J12" s="39">
        <v>15113.503536506285</v>
      </c>
      <c r="K12" s="39">
        <v>14938.051541389643</v>
      </c>
      <c r="L12" s="39">
        <v>15102.947541389643</v>
      </c>
      <c r="M12" s="39">
        <v>15109.201787515445</v>
      </c>
      <c r="N12" s="39">
        <v>15281.499482514444</v>
      </c>
      <c r="O12" s="39">
        <v>15236.661775894443</v>
      </c>
      <c r="P12" s="39">
        <v>15091.671522151331</v>
      </c>
      <c r="Q12" s="39">
        <v>15018.828305927513</v>
      </c>
    </row>
    <row r="13" spans="1:17" ht="15" customHeight="1" x14ac:dyDescent="0.3">
      <c r="A13" s="26"/>
      <c r="B13" s="10" t="s">
        <v>11</v>
      </c>
      <c r="C13" s="36"/>
      <c r="D13" s="34">
        <v>10081.564</v>
      </c>
      <c r="E13" s="36"/>
      <c r="F13" s="34"/>
      <c r="G13" s="34"/>
      <c r="H13" s="36"/>
      <c r="I13" s="37">
        <v>10126</v>
      </c>
      <c r="J13" s="39">
        <v>10160</v>
      </c>
      <c r="K13" s="39">
        <v>10028</v>
      </c>
      <c r="L13" s="39">
        <v>10028</v>
      </c>
      <c r="M13" s="39">
        <v>10028</v>
      </c>
      <c r="N13" s="39">
        <v>10060</v>
      </c>
      <c r="O13" s="39">
        <v>10000</v>
      </c>
      <c r="P13" s="39">
        <v>9900</v>
      </c>
      <c r="Q13" s="39">
        <v>9800</v>
      </c>
    </row>
    <row r="14" spans="1:17" ht="15" customHeight="1" x14ac:dyDescent="0.3">
      <c r="A14" s="26"/>
      <c r="B14" s="10" t="s">
        <v>12</v>
      </c>
      <c r="C14" s="36"/>
      <c r="D14" s="34">
        <v>3060.3789999999999</v>
      </c>
      <c r="E14" s="36"/>
      <c r="F14" s="34"/>
      <c r="G14" s="34"/>
      <c r="H14" s="36"/>
      <c r="I14" s="37">
        <v>2715.3799999999997</v>
      </c>
      <c r="J14" s="39">
        <v>2723.28</v>
      </c>
      <c r="K14" s="39">
        <v>2722.8799999999997</v>
      </c>
      <c r="L14" s="39">
        <v>2726.18</v>
      </c>
      <c r="M14" s="39">
        <v>2725.98</v>
      </c>
      <c r="N14" s="39">
        <v>2737.98</v>
      </c>
      <c r="O14" s="39">
        <v>2748.9800000000005</v>
      </c>
      <c r="P14" s="39">
        <v>2738.9800000000005</v>
      </c>
      <c r="Q14" s="39">
        <v>2724.1800000000003</v>
      </c>
    </row>
    <row r="15" spans="1:17" ht="15" customHeight="1" x14ac:dyDescent="0.3">
      <c r="A15" s="26"/>
      <c r="B15" s="10" t="s">
        <v>13</v>
      </c>
      <c r="C15" s="36"/>
      <c r="D15" s="34">
        <v>482.62099999999998</v>
      </c>
      <c r="E15" s="36"/>
      <c r="F15" s="34"/>
      <c r="G15" s="34"/>
      <c r="H15" s="36"/>
      <c r="I15" s="37">
        <v>563.15170699953183</v>
      </c>
      <c r="J15" s="39">
        <v>554.36604676000002</v>
      </c>
      <c r="K15" s="39">
        <v>554.408516007</v>
      </c>
      <c r="L15" s="39">
        <v>554.408516007</v>
      </c>
      <c r="M15" s="39">
        <v>563.77895844400007</v>
      </c>
      <c r="N15" s="39">
        <v>573.211333083</v>
      </c>
      <c r="O15" s="39">
        <v>573.211333083</v>
      </c>
      <c r="P15" s="39">
        <v>587.31277304299999</v>
      </c>
      <c r="Q15" s="39">
        <v>592.31277304299999</v>
      </c>
    </row>
    <row r="16" spans="1:17" ht="15" customHeight="1" x14ac:dyDescent="0.3">
      <c r="A16" s="26"/>
      <c r="B16" s="10" t="s">
        <v>14</v>
      </c>
      <c r="C16" s="36"/>
      <c r="D16" s="34">
        <v>0</v>
      </c>
      <c r="E16" s="36"/>
      <c r="F16" s="34"/>
      <c r="G16" s="34"/>
      <c r="H16" s="36"/>
      <c r="I16" s="37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</row>
    <row r="17" spans="1:17" ht="15" customHeight="1" x14ac:dyDescent="0.3">
      <c r="A17" s="26"/>
      <c r="B17" s="10" t="s">
        <v>15</v>
      </c>
      <c r="C17" s="36"/>
      <c r="D17" s="34">
        <v>333.21899999999999</v>
      </c>
      <c r="E17" s="36"/>
      <c r="F17" s="34"/>
      <c r="G17" s="34"/>
      <c r="H17" s="36"/>
      <c r="I17" s="37">
        <v>331.03500000000003</v>
      </c>
      <c r="J17" s="39">
        <v>334.00856299999998</v>
      </c>
      <c r="K17" s="39">
        <v>327.00856299999998</v>
      </c>
      <c r="L17" s="39">
        <v>327.00856299999998</v>
      </c>
      <c r="M17" s="39">
        <v>327.00856299999998</v>
      </c>
      <c r="N17" s="39">
        <v>354.00856299999998</v>
      </c>
      <c r="O17" s="39">
        <v>343.00856299999998</v>
      </c>
      <c r="P17" s="39">
        <v>345.00856299999998</v>
      </c>
      <c r="Q17" s="39">
        <v>345.00856299999998</v>
      </c>
    </row>
    <row r="18" spans="1:17" ht="15" customHeight="1" x14ac:dyDescent="0.3">
      <c r="A18" s="26"/>
      <c r="B18" s="10" t="s">
        <v>16</v>
      </c>
      <c r="C18" s="36"/>
      <c r="D18" s="34">
        <v>139.916</v>
      </c>
      <c r="E18" s="36"/>
      <c r="F18" s="34"/>
      <c r="G18" s="34"/>
      <c r="H18" s="36"/>
      <c r="I18" s="37">
        <v>137.30000000000001</v>
      </c>
      <c r="J18" s="39">
        <v>137.30000000000001</v>
      </c>
      <c r="K18" s="39">
        <v>137.69999999999999</v>
      </c>
      <c r="L18" s="39">
        <v>137.69999999999999</v>
      </c>
      <c r="M18" s="39">
        <v>138.69999999999999</v>
      </c>
      <c r="N18" s="39">
        <v>139.69999999999999</v>
      </c>
      <c r="O18" s="39">
        <v>138.30000000000001</v>
      </c>
      <c r="P18" s="39">
        <v>140.69999999999999</v>
      </c>
      <c r="Q18" s="39">
        <v>139.5</v>
      </c>
    </row>
    <row r="19" spans="1:17" ht="15" customHeight="1" x14ac:dyDescent="0.3">
      <c r="A19" s="26"/>
      <c r="B19" s="10" t="s">
        <v>17</v>
      </c>
      <c r="C19" s="36"/>
      <c r="D19" s="34">
        <v>383.93099999999998</v>
      </c>
      <c r="E19" s="36"/>
      <c r="F19" s="34"/>
      <c r="G19" s="34"/>
      <c r="H19" s="36"/>
      <c r="I19" s="37">
        <v>391</v>
      </c>
      <c r="J19" s="39">
        <v>387</v>
      </c>
      <c r="K19" s="39">
        <v>387</v>
      </c>
      <c r="L19" s="39">
        <v>383.18400000000003</v>
      </c>
      <c r="M19" s="39">
        <v>383.18400000000003</v>
      </c>
      <c r="N19" s="39">
        <v>383.18400000000003</v>
      </c>
      <c r="O19" s="39">
        <v>383.18400000000003</v>
      </c>
      <c r="P19" s="39">
        <v>383.18400000000003</v>
      </c>
      <c r="Q19" s="39">
        <v>383.18400000000003</v>
      </c>
    </row>
    <row r="20" spans="1:17" ht="15" customHeight="1" x14ac:dyDescent="0.3">
      <c r="A20" s="26"/>
      <c r="B20" s="10" t="s">
        <v>18</v>
      </c>
      <c r="C20" s="36"/>
      <c r="D20" s="34">
        <v>904.03300000000013</v>
      </c>
      <c r="E20" s="36"/>
      <c r="F20" s="34"/>
      <c r="G20" s="34"/>
      <c r="H20" s="36"/>
      <c r="I20" s="37">
        <v>857.07191977572438</v>
      </c>
      <c r="J20" s="39">
        <v>817.54892674628536</v>
      </c>
      <c r="K20" s="39">
        <v>781.05446238264267</v>
      </c>
      <c r="L20" s="39">
        <v>946.46646238264293</v>
      </c>
      <c r="M20" s="39">
        <v>942.55026607144646</v>
      </c>
      <c r="N20" s="39">
        <v>1033.4155864314453</v>
      </c>
      <c r="O20" s="39">
        <v>1049.9778798114457</v>
      </c>
      <c r="P20" s="39">
        <v>996.48618610833182</v>
      </c>
      <c r="Q20" s="39">
        <v>1034.6429698845131</v>
      </c>
    </row>
    <row r="21" spans="1:17" ht="15" customHeight="1" x14ac:dyDescent="0.3">
      <c r="A21" s="26"/>
      <c r="B21" s="9" t="s">
        <v>19</v>
      </c>
      <c r="C21" s="36"/>
      <c r="D21" s="34">
        <v>10420.977999999999</v>
      </c>
      <c r="E21" s="36"/>
      <c r="F21" s="34"/>
      <c r="G21" s="34"/>
      <c r="H21" s="36"/>
      <c r="I21" s="37">
        <v>10401.596317228104</v>
      </c>
      <c r="J21" s="39">
        <v>10372.0204378444</v>
      </c>
      <c r="K21" s="39">
        <v>10355.722724966025</v>
      </c>
      <c r="L21" s="39">
        <v>10176.260724966023</v>
      </c>
      <c r="M21" s="39">
        <v>10198.153557868285</v>
      </c>
      <c r="N21" s="39">
        <v>10515.997482869283</v>
      </c>
      <c r="O21" s="39">
        <v>10525.891286489285</v>
      </c>
      <c r="P21" s="39">
        <v>10651.329751472827</v>
      </c>
      <c r="Q21" s="39">
        <v>10629.794281536369</v>
      </c>
    </row>
    <row r="22" spans="1:17" ht="15" customHeight="1" x14ac:dyDescent="0.3">
      <c r="A22" s="26"/>
      <c r="B22" s="10" t="s">
        <v>20</v>
      </c>
      <c r="C22" s="36"/>
      <c r="D22" s="34">
        <v>4802.55</v>
      </c>
      <c r="E22" s="36"/>
      <c r="F22" s="34"/>
      <c r="G22" s="34"/>
      <c r="H22" s="36"/>
      <c r="I22" s="37">
        <v>4765.5429999999997</v>
      </c>
      <c r="J22" s="39">
        <v>4731.9549999999999</v>
      </c>
      <c r="K22" s="39">
        <v>4735.5169999999998</v>
      </c>
      <c r="L22" s="39">
        <v>4702.5169999999998</v>
      </c>
      <c r="M22" s="39">
        <v>4695.5169999999998</v>
      </c>
      <c r="N22" s="39">
        <v>4784.2629999999999</v>
      </c>
      <c r="O22" s="39">
        <v>4787.2629999999999</v>
      </c>
      <c r="P22" s="39">
        <v>4799</v>
      </c>
      <c r="Q22" s="39">
        <v>4781</v>
      </c>
    </row>
    <row r="23" spans="1:17" s="26" customFormat="1" ht="15" customHeight="1" x14ac:dyDescent="0.3">
      <c r="B23" s="11" t="s">
        <v>21</v>
      </c>
      <c r="C23" s="36"/>
      <c r="D23" s="34">
        <v>4604.598</v>
      </c>
      <c r="E23" s="36"/>
      <c r="F23" s="34"/>
      <c r="G23" s="34"/>
      <c r="H23" s="36"/>
      <c r="I23" s="37"/>
      <c r="J23" s="39"/>
      <c r="K23" s="39"/>
      <c r="L23" s="39"/>
      <c r="M23" s="39"/>
      <c r="N23" s="39"/>
      <c r="O23" s="39"/>
      <c r="P23" s="39"/>
      <c r="Q23" s="39"/>
    </row>
    <row r="24" spans="1:17" s="26" customFormat="1" ht="15" customHeight="1" x14ac:dyDescent="0.3">
      <c r="B24" s="11" t="s">
        <v>22</v>
      </c>
      <c r="C24" s="36"/>
      <c r="D24" s="34">
        <v>197.952</v>
      </c>
      <c r="E24" s="36"/>
      <c r="F24" s="34"/>
      <c r="G24" s="34"/>
      <c r="H24" s="36"/>
      <c r="I24" s="37"/>
      <c r="J24" s="39"/>
      <c r="K24" s="39"/>
      <c r="L24" s="39"/>
      <c r="M24" s="39"/>
      <c r="N24" s="39"/>
      <c r="O24" s="39"/>
      <c r="P24" s="39"/>
      <c r="Q24" s="39"/>
    </row>
    <row r="25" spans="1:17" ht="15" customHeight="1" x14ac:dyDescent="0.3">
      <c r="A25" s="26"/>
      <c r="B25" s="10" t="s">
        <v>23</v>
      </c>
      <c r="C25" s="36"/>
      <c r="D25" s="34">
        <v>5031.16</v>
      </c>
      <c r="E25" s="36"/>
      <c r="F25" s="34"/>
      <c r="G25" s="34"/>
      <c r="H25" s="36"/>
      <c r="I25" s="37">
        <v>4864.8070000000007</v>
      </c>
      <c r="J25" s="39">
        <v>4881.7880000000005</v>
      </c>
      <c r="K25" s="39">
        <v>4885.8059999999996</v>
      </c>
      <c r="L25" s="39">
        <v>4885.8059999999996</v>
      </c>
      <c r="M25" s="39">
        <v>4885.8059999999996</v>
      </c>
      <c r="N25" s="39">
        <v>5086.915</v>
      </c>
      <c r="O25" s="39">
        <v>5086.915</v>
      </c>
      <c r="P25" s="39">
        <v>5202</v>
      </c>
      <c r="Q25" s="39">
        <v>5181</v>
      </c>
    </row>
    <row r="26" spans="1:17" ht="15" customHeight="1" x14ac:dyDescent="0.3">
      <c r="A26" s="26"/>
      <c r="B26" s="15" t="s">
        <v>24</v>
      </c>
      <c r="C26" s="36"/>
      <c r="D26" s="34">
        <v>513.50900000000001</v>
      </c>
      <c r="E26" s="36"/>
      <c r="F26" s="34"/>
      <c r="G26" s="34"/>
      <c r="H26" s="36"/>
      <c r="I26" s="37">
        <v>454.69799999999998</v>
      </c>
      <c r="J26" s="39">
        <v>447.971</v>
      </c>
      <c r="K26" s="39">
        <v>448.05700000000002</v>
      </c>
      <c r="L26" s="39">
        <v>448.05700000000002</v>
      </c>
      <c r="M26" s="39">
        <v>448.05700000000002</v>
      </c>
      <c r="N26" s="39">
        <v>505.42399999999998</v>
      </c>
      <c r="O26" s="39">
        <v>505.42399999999998</v>
      </c>
      <c r="P26" s="39">
        <v>505</v>
      </c>
      <c r="Q26" s="39">
        <v>516</v>
      </c>
    </row>
    <row r="27" spans="1:17" ht="15" customHeight="1" x14ac:dyDescent="0.3">
      <c r="A27" s="26"/>
      <c r="B27" s="10" t="s">
        <v>25</v>
      </c>
      <c r="C27" s="36"/>
      <c r="D27" s="34">
        <v>415.07</v>
      </c>
      <c r="E27" s="36"/>
      <c r="F27" s="34"/>
      <c r="G27" s="34"/>
      <c r="H27" s="36"/>
      <c r="I27" s="37">
        <v>421.6</v>
      </c>
      <c r="J27" s="39">
        <v>422.4</v>
      </c>
      <c r="K27" s="39">
        <v>466.2</v>
      </c>
      <c r="L27" s="39">
        <v>479.1</v>
      </c>
      <c r="M27" s="39">
        <v>491.4</v>
      </c>
      <c r="N27" s="39">
        <v>519</v>
      </c>
      <c r="O27" s="39">
        <v>519</v>
      </c>
      <c r="P27" s="39">
        <v>519</v>
      </c>
      <c r="Q27" s="39">
        <v>529.4</v>
      </c>
    </row>
    <row r="28" spans="1:17" ht="15" customHeight="1" x14ac:dyDescent="0.3">
      <c r="A28" s="26"/>
      <c r="B28" s="10" t="s">
        <v>26</v>
      </c>
      <c r="C28" s="36"/>
      <c r="D28" s="34">
        <v>56.08</v>
      </c>
      <c r="E28" s="36"/>
      <c r="F28" s="34"/>
      <c r="G28" s="34"/>
      <c r="H28" s="36"/>
      <c r="I28" s="37">
        <v>49.051551858481929</v>
      </c>
      <c r="J28" s="39">
        <v>44.471151373660142</v>
      </c>
      <c r="K28" s="39">
        <v>44.428438495283984</v>
      </c>
      <c r="L28" s="39">
        <v>44.428438495283984</v>
      </c>
      <c r="M28" s="39">
        <v>47.876183058283985</v>
      </c>
      <c r="N28" s="39">
        <v>45.301254639283989</v>
      </c>
      <c r="O28" s="39">
        <v>45.301254639283989</v>
      </c>
      <c r="P28" s="39">
        <v>46.756825452827186</v>
      </c>
      <c r="Q28" s="39">
        <v>46.755835686370389</v>
      </c>
    </row>
    <row r="29" spans="1:17" ht="15" customHeight="1" x14ac:dyDescent="0.3">
      <c r="A29" s="26"/>
      <c r="B29" s="10" t="s">
        <v>18</v>
      </c>
      <c r="C29" s="36"/>
      <c r="D29" s="34">
        <v>116.11799999999913</v>
      </c>
      <c r="E29" s="36"/>
      <c r="F29" s="34"/>
      <c r="G29" s="34"/>
      <c r="H29" s="36"/>
      <c r="I29" s="37">
        <v>300.59476536962211</v>
      </c>
      <c r="J29" s="39">
        <v>291.40628647073936</v>
      </c>
      <c r="K29" s="39">
        <v>223.77128647073914</v>
      </c>
      <c r="L29" s="39">
        <v>64.409286470738152</v>
      </c>
      <c r="M29" s="39">
        <v>77.554374810000809</v>
      </c>
      <c r="N29" s="39">
        <v>80.518228229999295</v>
      </c>
      <c r="O29" s="39">
        <v>87.412031850000858</v>
      </c>
      <c r="P29" s="39">
        <v>84.572926020000523</v>
      </c>
      <c r="Q29" s="39">
        <v>91.638445849999698</v>
      </c>
    </row>
    <row r="30" spans="1:17" ht="15" customHeight="1" x14ac:dyDescent="0.3">
      <c r="A30" s="26"/>
      <c r="B30" s="9" t="s">
        <v>27</v>
      </c>
      <c r="C30" s="36"/>
      <c r="D30" s="34"/>
      <c r="E30" s="36"/>
      <c r="F30" s="34"/>
      <c r="G30" s="34"/>
      <c r="H30" s="36"/>
      <c r="I30" s="37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</row>
    <row r="31" spans="1:17" ht="15" customHeight="1" x14ac:dyDescent="0.3">
      <c r="A31" s="26"/>
      <c r="B31" s="8" t="s">
        <v>28</v>
      </c>
      <c r="C31" s="22"/>
      <c r="D31" s="23">
        <v>20724.744999999999</v>
      </c>
      <c r="E31" s="22"/>
      <c r="F31" s="23"/>
      <c r="G31" s="23"/>
      <c r="H31" s="22"/>
      <c r="I31" s="23">
        <v>20808.423070985675</v>
      </c>
      <c r="J31" s="23">
        <v>20895.146026739683</v>
      </c>
      <c r="K31" s="23">
        <v>20849.47187040186</v>
      </c>
      <c r="L31" s="23">
        <v>20791.871870401861</v>
      </c>
      <c r="M31" s="23">
        <v>20889.916605096812</v>
      </c>
      <c r="N31" s="23">
        <v>20943.10339599365</v>
      </c>
      <c r="O31" s="23">
        <v>20913.64245296365</v>
      </c>
      <c r="P31" s="23">
        <v>20904.212204751286</v>
      </c>
      <c r="Q31" s="23">
        <v>20762.864157418928</v>
      </c>
    </row>
    <row r="32" spans="1:17" ht="15" customHeight="1" x14ac:dyDescent="0.3">
      <c r="A32" s="26"/>
      <c r="B32" s="9" t="s">
        <v>29</v>
      </c>
      <c r="C32" s="36"/>
      <c r="D32" s="34">
        <v>20412.292999999998</v>
      </c>
      <c r="E32" s="36"/>
      <c r="F32" s="34"/>
      <c r="G32" s="34"/>
      <c r="H32" s="36"/>
      <c r="I32" s="37">
        <v>20421.26790514926</v>
      </c>
      <c r="J32" s="39">
        <v>20503.725521022243</v>
      </c>
      <c r="K32" s="39">
        <v>20457.269362065505</v>
      </c>
      <c r="L32" s="39">
        <v>20399.669362065506</v>
      </c>
      <c r="M32" s="39">
        <v>20508.364550063168</v>
      </c>
      <c r="N32" s="39">
        <v>20559.952224000004</v>
      </c>
      <c r="O32" s="39">
        <v>20533.292950000003</v>
      </c>
      <c r="P32" s="39">
        <v>20530.670082999997</v>
      </c>
      <c r="Q32" s="39">
        <v>20342.251659999998</v>
      </c>
    </row>
    <row r="33" spans="1:17" s="26" customFormat="1" ht="15" customHeight="1" x14ac:dyDescent="0.3">
      <c r="B33" s="10" t="s">
        <v>30</v>
      </c>
      <c r="C33" s="36"/>
      <c r="D33" s="34">
        <v>11346.319</v>
      </c>
      <c r="E33" s="36"/>
      <c r="F33" s="34"/>
      <c r="G33" s="34"/>
      <c r="H33" s="36"/>
      <c r="I33" s="37"/>
      <c r="J33" s="39"/>
      <c r="K33" s="39"/>
      <c r="L33" s="39"/>
      <c r="M33" s="39"/>
      <c r="N33" s="39"/>
      <c r="O33" s="39"/>
      <c r="P33" s="39"/>
      <c r="Q33" s="39"/>
    </row>
    <row r="34" spans="1:17" s="26" customFormat="1" ht="15" customHeight="1" x14ac:dyDescent="0.3">
      <c r="B34" s="10" t="s">
        <v>31</v>
      </c>
      <c r="C34" s="36"/>
      <c r="D34" s="34">
        <v>9065.9740000000002</v>
      </c>
      <c r="E34" s="36"/>
      <c r="F34" s="34"/>
      <c r="G34" s="34"/>
      <c r="H34" s="36"/>
      <c r="I34" s="37"/>
      <c r="J34" s="39"/>
      <c r="K34" s="39"/>
      <c r="L34" s="39"/>
      <c r="M34" s="39"/>
      <c r="N34" s="39"/>
      <c r="O34" s="39"/>
      <c r="P34" s="39"/>
      <c r="Q34" s="39"/>
    </row>
    <row r="35" spans="1:17" ht="15" customHeight="1" x14ac:dyDescent="0.3">
      <c r="A35" s="26"/>
      <c r="B35" s="9" t="s">
        <v>32</v>
      </c>
      <c r="C35" s="36"/>
      <c r="D35" s="34">
        <v>312.452</v>
      </c>
      <c r="E35" s="36"/>
      <c r="F35" s="34"/>
      <c r="G35" s="34"/>
      <c r="H35" s="36"/>
      <c r="I35" s="37">
        <v>387.15516583641363</v>
      </c>
      <c r="J35" s="39">
        <v>391.42050571743891</v>
      </c>
      <c r="K35" s="39">
        <v>392.20250833635544</v>
      </c>
      <c r="L35" s="39">
        <v>392.20250833635544</v>
      </c>
      <c r="M35" s="39">
        <v>381.55205503364516</v>
      </c>
      <c r="N35" s="39">
        <v>383.15117199364562</v>
      </c>
      <c r="O35" s="39">
        <v>380.3495029636457</v>
      </c>
      <c r="P35" s="39">
        <v>373.5421217512868</v>
      </c>
      <c r="Q35" s="39">
        <v>420.61249741892914</v>
      </c>
    </row>
    <row r="36" spans="1:17" ht="15" customHeight="1" x14ac:dyDescent="0.3">
      <c r="A36" s="26"/>
      <c r="B36" s="8" t="s">
        <v>33</v>
      </c>
      <c r="C36" s="22"/>
      <c r="D36" s="23">
        <v>4444.5050000000001</v>
      </c>
      <c r="E36" s="22"/>
      <c r="F36" s="23"/>
      <c r="G36" s="23"/>
      <c r="H36" s="22"/>
      <c r="I36" s="23">
        <v>4400.129204644285</v>
      </c>
      <c r="J36" s="23">
        <v>4464.2725197491873</v>
      </c>
      <c r="K36" s="23">
        <v>4498.2681361659452</v>
      </c>
      <c r="L36" s="23">
        <v>4632.2592464620739</v>
      </c>
      <c r="M36" s="23">
        <v>4863.1661294262458</v>
      </c>
      <c r="N36" s="23">
        <v>4886.7973273016069</v>
      </c>
      <c r="O36" s="23">
        <v>4832.0051642380095</v>
      </c>
      <c r="P36" s="23">
        <v>4819.0332006080243</v>
      </c>
      <c r="Q36" s="23">
        <v>4889.3103129941319</v>
      </c>
    </row>
    <row r="37" spans="1:17" ht="15" customHeight="1" x14ac:dyDescent="0.3">
      <c r="A37" s="26"/>
      <c r="B37" s="9" t="s">
        <v>34</v>
      </c>
      <c r="C37" s="36"/>
      <c r="D37" s="34">
        <v>3314.3939999999998</v>
      </c>
      <c r="E37" s="36"/>
      <c r="F37" s="34"/>
      <c r="G37" s="34"/>
      <c r="H37" s="36"/>
      <c r="I37" s="37">
        <v>3303.4471908425594</v>
      </c>
      <c r="J37" s="39">
        <v>3329.8245311931009</v>
      </c>
      <c r="K37" s="39">
        <v>3366.8830460133404</v>
      </c>
      <c r="L37" s="39">
        <v>3485.7898264461273</v>
      </c>
      <c r="M37" s="39">
        <v>3693.2551227426206</v>
      </c>
      <c r="N37" s="39">
        <v>3698.0720812344134</v>
      </c>
      <c r="O37" s="39">
        <v>3640.9191234936216</v>
      </c>
      <c r="P37" s="39">
        <v>3624.0778435500251</v>
      </c>
      <c r="Q37" s="39">
        <v>3652.814781092156</v>
      </c>
    </row>
    <row r="38" spans="1:17" ht="15" customHeight="1" x14ac:dyDescent="0.3">
      <c r="A38" s="26"/>
      <c r="B38" s="10" t="s">
        <v>35</v>
      </c>
      <c r="C38" s="36"/>
      <c r="D38" s="34">
        <v>2982.0529999999999</v>
      </c>
      <c r="E38" s="36"/>
      <c r="F38" s="34"/>
      <c r="G38" s="34"/>
      <c r="H38" s="36"/>
      <c r="I38" s="37">
        <v>2832.0325337553036</v>
      </c>
      <c r="J38" s="39">
        <v>2872.8788284400271</v>
      </c>
      <c r="K38" s="39">
        <v>2910.3742138122288</v>
      </c>
      <c r="L38" s="39">
        <v>2964.5883391765929</v>
      </c>
      <c r="M38" s="39">
        <v>3138.8237065923604</v>
      </c>
      <c r="N38" s="39">
        <v>3137.0392252979887</v>
      </c>
      <c r="O38" s="39">
        <v>3090.5326048672578</v>
      </c>
      <c r="P38" s="39">
        <v>3082.4641385887976</v>
      </c>
      <c r="Q38" s="39">
        <v>3114.2700468797802</v>
      </c>
    </row>
    <row r="39" spans="1:17" ht="15" customHeight="1" x14ac:dyDescent="0.3">
      <c r="A39" s="26"/>
      <c r="B39" s="10" t="s">
        <v>36</v>
      </c>
      <c r="C39" s="36"/>
      <c r="D39" s="34">
        <v>332.34100000000001</v>
      </c>
      <c r="E39" s="36"/>
      <c r="F39" s="34"/>
      <c r="G39" s="34"/>
      <c r="H39" s="36"/>
      <c r="I39" s="37">
        <v>471.41465708725559</v>
      </c>
      <c r="J39" s="39">
        <v>456.94570275307393</v>
      </c>
      <c r="K39" s="39">
        <v>456.50883220111177</v>
      </c>
      <c r="L39" s="39">
        <v>521.20148726953425</v>
      </c>
      <c r="M39" s="39">
        <v>554.43141615026025</v>
      </c>
      <c r="N39" s="39">
        <v>561.03285593642499</v>
      </c>
      <c r="O39" s="39">
        <v>550.38651862636391</v>
      </c>
      <c r="P39" s="39">
        <v>541.61370496122777</v>
      </c>
      <c r="Q39" s="39">
        <v>538.5447342123756</v>
      </c>
    </row>
    <row r="40" spans="1:17" ht="15" customHeight="1" x14ac:dyDescent="0.3">
      <c r="A40" s="26"/>
      <c r="B40" s="9" t="s">
        <v>37</v>
      </c>
      <c r="C40" s="36"/>
      <c r="D40" s="34">
        <v>1130.1110000000001</v>
      </c>
      <c r="E40" s="36"/>
      <c r="F40" s="34"/>
      <c r="G40" s="34"/>
      <c r="H40" s="36"/>
      <c r="I40" s="37">
        <v>1096.682013801726</v>
      </c>
      <c r="J40" s="39">
        <v>1134.4479885560863</v>
      </c>
      <c r="K40" s="39">
        <v>1131.3850901526052</v>
      </c>
      <c r="L40" s="39">
        <v>1146.4694200159465</v>
      </c>
      <c r="M40" s="39">
        <v>1169.9110066836249</v>
      </c>
      <c r="N40" s="39">
        <v>1188.7252460671934</v>
      </c>
      <c r="O40" s="39">
        <v>1191.0860407443874</v>
      </c>
      <c r="P40" s="39">
        <v>1194.9553570579997</v>
      </c>
      <c r="Q40" s="39">
        <v>1236.4955319019764</v>
      </c>
    </row>
    <row r="41" spans="1:17" ht="15" customHeight="1" x14ac:dyDescent="0.3">
      <c r="A41" s="26"/>
      <c r="B41" s="10" t="s">
        <v>38</v>
      </c>
      <c r="C41" s="36"/>
      <c r="D41" s="34">
        <v>433.60500000000002</v>
      </c>
      <c r="E41" s="36"/>
      <c r="F41" s="34"/>
      <c r="G41" s="34"/>
      <c r="H41" s="36"/>
      <c r="I41" s="37">
        <v>442.86745913090226</v>
      </c>
      <c r="J41" s="39">
        <v>438.93593763877095</v>
      </c>
      <c r="K41" s="39">
        <v>388.96955170639433</v>
      </c>
      <c r="L41" s="39">
        <v>407.71659982639432</v>
      </c>
      <c r="M41" s="39">
        <v>408.43126811999991</v>
      </c>
      <c r="N41" s="39">
        <v>409.31409500000018</v>
      </c>
      <c r="O41" s="39">
        <v>392.68598300000002</v>
      </c>
      <c r="P41" s="39">
        <v>392.70057899999995</v>
      </c>
      <c r="Q41" s="39">
        <v>392.99338099999989</v>
      </c>
    </row>
    <row r="42" spans="1:17" ht="15" customHeight="1" x14ac:dyDescent="0.3">
      <c r="A42" s="26"/>
      <c r="B42" s="10" t="s">
        <v>39</v>
      </c>
      <c r="C42" s="36"/>
      <c r="D42" s="34">
        <v>578.97699999999998</v>
      </c>
      <c r="E42" s="36"/>
      <c r="F42" s="34"/>
      <c r="G42" s="34"/>
      <c r="H42" s="36"/>
      <c r="I42" s="37">
        <v>553.44264967082381</v>
      </c>
      <c r="J42" s="39">
        <v>574.68574791731544</v>
      </c>
      <c r="K42" s="39">
        <v>621.58923544621098</v>
      </c>
      <c r="L42" s="39">
        <v>617.92651718955221</v>
      </c>
      <c r="M42" s="39">
        <v>636.55588956362499</v>
      </c>
      <c r="N42" s="39">
        <v>657.87663006719322</v>
      </c>
      <c r="O42" s="39">
        <v>676.63845974438755</v>
      </c>
      <c r="P42" s="39">
        <v>675.33384505799984</v>
      </c>
      <c r="Q42" s="39">
        <v>716.75171090197637</v>
      </c>
    </row>
    <row r="43" spans="1:17" ht="15" customHeight="1" x14ac:dyDescent="0.3">
      <c r="A43" s="26"/>
      <c r="B43" s="8" t="s">
        <v>40</v>
      </c>
      <c r="C43" s="22"/>
      <c r="D43" s="23">
        <v>2504.6319999999996</v>
      </c>
      <c r="E43" s="22"/>
      <c r="F43" s="23"/>
      <c r="G43" s="23"/>
      <c r="H43" s="22"/>
      <c r="I43" s="23">
        <v>2961.6521444681498</v>
      </c>
      <c r="J43" s="23">
        <v>2869.4404968985045</v>
      </c>
      <c r="K43" s="23">
        <v>3172.7272598835552</v>
      </c>
      <c r="L43" s="23">
        <v>3278.4300021717982</v>
      </c>
      <c r="M43" s="23">
        <v>3275.4425666856332</v>
      </c>
      <c r="N43" s="23">
        <v>3184.9536617554022</v>
      </c>
      <c r="O43" s="23">
        <v>3203.1796261259033</v>
      </c>
      <c r="P43" s="23">
        <v>3165.237667943627</v>
      </c>
      <c r="Q43" s="23">
        <v>2877.2451322406969</v>
      </c>
    </row>
    <row r="44" spans="1:17" ht="15" customHeight="1" x14ac:dyDescent="0.3">
      <c r="A44" s="26"/>
      <c r="B44" s="10" t="s">
        <v>41</v>
      </c>
      <c r="C44" s="36"/>
      <c r="D44" s="34">
        <v>1508.989</v>
      </c>
      <c r="E44" s="36"/>
      <c r="F44" s="34"/>
      <c r="G44" s="34"/>
      <c r="H44" s="36"/>
      <c r="I44" s="37">
        <v>2173.9852106685971</v>
      </c>
      <c r="J44" s="39">
        <v>2174.1096116685972</v>
      </c>
      <c r="K44" s="39">
        <v>2341.0690702910051</v>
      </c>
      <c r="L44" s="39">
        <v>2341.0690702910051</v>
      </c>
      <c r="M44" s="39">
        <v>2411.4337820674205</v>
      </c>
      <c r="N44" s="39">
        <v>2266.9028485185672</v>
      </c>
      <c r="O44" s="39">
        <v>2266.9028485185672</v>
      </c>
      <c r="P44" s="39">
        <v>2266.9028485185672</v>
      </c>
      <c r="Q44" s="39">
        <v>1987.1942171482497</v>
      </c>
    </row>
    <row r="45" spans="1:17" ht="15" customHeight="1" x14ac:dyDescent="0.3">
      <c r="A45" s="26"/>
      <c r="B45" s="9" t="s">
        <v>42</v>
      </c>
      <c r="C45" s="36"/>
      <c r="D45" s="34"/>
      <c r="E45" s="36"/>
      <c r="F45" s="34"/>
      <c r="G45" s="34"/>
      <c r="H45" s="36"/>
      <c r="I45" s="37"/>
      <c r="J45" s="39"/>
      <c r="K45" s="39"/>
      <c r="L45" s="39"/>
      <c r="M45" s="39"/>
      <c r="N45" s="39"/>
      <c r="O45" s="39"/>
      <c r="P45" s="39"/>
      <c r="Q45" s="39"/>
    </row>
    <row r="46" spans="1:17" ht="15" customHeight="1" x14ac:dyDescent="0.3">
      <c r="A46" s="26"/>
      <c r="B46" s="9" t="s">
        <v>43</v>
      </c>
      <c r="C46" s="36"/>
      <c r="D46" s="34">
        <v>2215.4209999999998</v>
      </c>
      <c r="E46" s="36"/>
      <c r="F46" s="34"/>
      <c r="G46" s="34"/>
      <c r="H46" s="36"/>
      <c r="I46" s="37">
        <v>1121.3747530008743</v>
      </c>
      <c r="J46" s="39">
        <v>1142.7502742226764</v>
      </c>
      <c r="K46" s="39">
        <v>1310.0673313996058</v>
      </c>
      <c r="L46" s="39">
        <v>1310.0673313996058</v>
      </c>
      <c r="M46" s="39">
        <v>1163.1510067142763</v>
      </c>
      <c r="N46" s="39">
        <v>1334.6792830686004</v>
      </c>
      <c r="O46" s="39">
        <v>1352.9052474391015</v>
      </c>
      <c r="P46" s="39">
        <v>1311.2450012568256</v>
      </c>
      <c r="Q46" s="39">
        <v>1376.0315197873938</v>
      </c>
    </row>
    <row r="47" spans="1:17" ht="15" customHeight="1" x14ac:dyDescent="0.3">
      <c r="A47" s="26"/>
      <c r="B47" s="9" t="s">
        <v>44</v>
      </c>
      <c r="C47" s="36"/>
      <c r="D47" s="34">
        <v>289.21100000000001</v>
      </c>
      <c r="E47" s="36"/>
      <c r="F47" s="34"/>
      <c r="G47" s="34"/>
      <c r="H47" s="36"/>
      <c r="I47" s="37">
        <v>1840.2773914672755</v>
      </c>
      <c r="J47" s="39">
        <v>1726.6902226758282</v>
      </c>
      <c r="K47" s="39">
        <v>1862.6599284839497</v>
      </c>
      <c r="L47" s="39">
        <v>1968.3626707721926</v>
      </c>
      <c r="M47" s="39">
        <v>2112.2915599713569</v>
      </c>
      <c r="N47" s="39">
        <v>1850.2743786868016</v>
      </c>
      <c r="O47" s="39">
        <v>1850.2743786868016</v>
      </c>
      <c r="P47" s="39">
        <v>1853.9926666868014</v>
      </c>
      <c r="Q47" s="39">
        <v>1501.2136124533031</v>
      </c>
    </row>
    <row r="48" spans="1:17" s="18" customFormat="1" ht="15" customHeight="1" x14ac:dyDescent="0.3">
      <c r="B48" s="13" t="s">
        <v>45</v>
      </c>
      <c r="C48" s="19"/>
      <c r="D48" s="20">
        <f>D51+D54+D55+D58+D64+D67+D84+D88</f>
        <v>61321.229000000007</v>
      </c>
      <c r="E48" s="36"/>
      <c r="F48" s="20">
        <f t="shared" ref="F48:G48" si="25">F51+F54+F55+F58+F64+F67+F84+F88</f>
        <v>0</v>
      </c>
      <c r="G48" s="20">
        <f t="shared" si="25"/>
        <v>0</v>
      </c>
      <c r="H48" s="19"/>
      <c r="I48" s="20">
        <f t="shared" ref="I48:J48" si="26">I51+I54+I55+I58+I64+I67+I84+I88</f>
        <v>61570.531367818003</v>
      </c>
      <c r="J48" s="20">
        <f t="shared" si="26"/>
        <v>61329.954572195435</v>
      </c>
      <c r="K48" s="20">
        <f t="shared" ref="K48:L48" si="27">K51+K54+K55+K58+K64+K67+K84+K88</f>
        <v>61297.011569138864</v>
      </c>
      <c r="L48" s="20">
        <f t="shared" si="27"/>
        <v>61568.731330125287</v>
      </c>
      <c r="M48" s="20">
        <f t="shared" ref="M48:N48" si="28">M51+M54+M55+M58+M64+M67+M84+M88</f>
        <v>61726.606004367299</v>
      </c>
      <c r="N48" s="20">
        <f t="shared" si="28"/>
        <v>61890.782793126447</v>
      </c>
      <c r="O48" s="20">
        <f t="shared" ref="O48:P48" si="29">O51+O54+O55+O58+O64+O67+O84+O88</f>
        <v>61885.246604479747</v>
      </c>
      <c r="P48" s="20">
        <f t="shared" si="29"/>
        <v>62004.423895769985</v>
      </c>
      <c r="Q48" s="20">
        <f t="shared" ref="Q48" si="30">Q51+Q54+Q55+Q58+Q64+Q67+Q84+Q88</f>
        <v>61810.356125751932</v>
      </c>
    </row>
    <row r="49" spans="1:17" s="18" customFormat="1" ht="15" customHeight="1" x14ac:dyDescent="0.3">
      <c r="B49" s="13" t="s">
        <v>8</v>
      </c>
      <c r="C49" s="19"/>
      <c r="D49" s="21">
        <f>D48/D$96*100</f>
        <v>46.690659489301844</v>
      </c>
      <c r="E49" s="19"/>
      <c r="F49" s="21" t="e">
        <f>F48/F$96*100</f>
        <v>#DIV/0!</v>
      </c>
      <c r="G49" s="21" t="e">
        <f>G48/G$96*100</f>
        <v>#DIV/0!</v>
      </c>
      <c r="H49" s="19"/>
      <c r="I49" s="21">
        <f t="shared" ref="I49:J49" si="31">I48/I$96*100</f>
        <v>47.957169459264023</v>
      </c>
      <c r="J49" s="21">
        <f t="shared" si="31"/>
        <v>47.769784651965303</v>
      </c>
      <c r="K49" s="21">
        <f t="shared" ref="K49:L49" si="32">K48/K$96*100</f>
        <v>47.47198324779869</v>
      </c>
      <c r="L49" s="21">
        <f t="shared" si="32"/>
        <v>47.427509154840273</v>
      </c>
      <c r="M49" s="21">
        <f t="shared" ref="M49:N49" si="33">M48/M$96*100</f>
        <v>47.549122876548829</v>
      </c>
      <c r="N49" s="21">
        <f t="shared" si="33"/>
        <v>47.362120725679254</v>
      </c>
      <c r="O49" s="21">
        <f t="shared" ref="O49:P49" si="34">O48/O$96*100</f>
        <v>47.357884139499347</v>
      </c>
      <c r="P49" s="21">
        <f t="shared" si="34"/>
        <v>47.449084945226986</v>
      </c>
      <c r="Q49" s="21">
        <f t="shared" ref="Q49" si="35">Q48/Q$96*100</f>
        <v>46.946701730852055</v>
      </c>
    </row>
    <row r="50" spans="1:17" ht="15" customHeight="1" x14ac:dyDescent="0.3">
      <c r="A50" s="26"/>
      <c r="B50" s="8" t="s">
        <v>46</v>
      </c>
      <c r="C50" s="22"/>
      <c r="D50" s="23">
        <v>55915.001000000004</v>
      </c>
      <c r="E50" s="22"/>
      <c r="F50" s="23"/>
      <c r="G50" s="23"/>
      <c r="H50" s="22"/>
      <c r="I50" s="23">
        <v>54922.333424749311</v>
      </c>
      <c r="J50" s="23">
        <v>55180.13522464109</v>
      </c>
      <c r="K50" s="23">
        <v>54999.743843810182</v>
      </c>
      <c r="L50" s="23">
        <v>55068.331422820265</v>
      </c>
      <c r="M50" s="23">
        <v>55187.977742348863</v>
      </c>
      <c r="N50" s="23">
        <v>55702.372319869428</v>
      </c>
      <c r="O50" s="23">
        <v>55706.311572055092</v>
      </c>
      <c r="P50" s="23">
        <v>55714.611401865084</v>
      </c>
      <c r="Q50" s="23">
        <v>55877.290190490443</v>
      </c>
    </row>
    <row r="51" spans="1:17" ht="15" customHeight="1" x14ac:dyDescent="0.3">
      <c r="A51" s="26"/>
      <c r="B51" s="9" t="s">
        <v>47</v>
      </c>
      <c r="C51" s="36"/>
      <c r="D51" s="34">
        <v>14013.313</v>
      </c>
      <c r="E51" s="36"/>
      <c r="F51" s="34"/>
      <c r="G51" s="34"/>
      <c r="H51" s="36"/>
      <c r="I51" s="37">
        <v>14462.811726111195</v>
      </c>
      <c r="J51" s="39">
        <v>14319.228297766989</v>
      </c>
      <c r="K51" s="39">
        <v>14359.989404852196</v>
      </c>
      <c r="L51" s="39">
        <v>14385.909448766066</v>
      </c>
      <c r="M51" s="39">
        <v>14560.343807820856</v>
      </c>
      <c r="N51" s="39">
        <v>14590.013404078287</v>
      </c>
      <c r="O51" s="39">
        <v>14565.224370186344</v>
      </c>
      <c r="P51" s="39">
        <v>14504.561892342937</v>
      </c>
      <c r="Q51" s="39">
        <v>14385.29834580926</v>
      </c>
    </row>
    <row r="52" spans="1:17" ht="15" customHeight="1" x14ac:dyDescent="0.3">
      <c r="A52" s="26"/>
      <c r="B52" s="10" t="s">
        <v>48</v>
      </c>
      <c r="C52" s="36"/>
      <c r="D52" s="34">
        <v>10147.107</v>
      </c>
      <c r="E52" s="36"/>
      <c r="F52" s="34"/>
      <c r="G52" s="34"/>
      <c r="H52" s="36"/>
      <c r="I52" s="37">
        <v>10355.390722897891</v>
      </c>
      <c r="J52" s="39">
        <v>10254.586121977161</v>
      </c>
      <c r="K52" s="39">
        <v>10285.72065803958</v>
      </c>
      <c r="L52" s="39">
        <v>10323.713411681021</v>
      </c>
      <c r="M52" s="39">
        <v>10423.668919730668</v>
      </c>
      <c r="N52" s="39">
        <v>10491.579100037325</v>
      </c>
      <c r="O52" s="39">
        <v>10479.48839150753</v>
      </c>
      <c r="P52" s="39">
        <v>10409.223210009</v>
      </c>
      <c r="Q52" s="39">
        <v>10479.634894495039</v>
      </c>
    </row>
    <row r="53" spans="1:17" ht="15" customHeight="1" x14ac:dyDescent="0.3">
      <c r="A53" s="26"/>
      <c r="B53" s="10" t="s">
        <v>49</v>
      </c>
      <c r="C53" s="36"/>
      <c r="D53" s="34">
        <v>3866.2060000000001</v>
      </c>
      <c r="E53" s="36"/>
      <c r="F53" s="34"/>
      <c r="G53" s="34"/>
      <c r="H53" s="36"/>
      <c r="I53" s="37">
        <v>4107.4210032133042</v>
      </c>
      <c r="J53" s="39">
        <v>4064.6421757898283</v>
      </c>
      <c r="K53" s="39">
        <v>4074.268746812616</v>
      </c>
      <c r="L53" s="39">
        <v>4062.1960370850447</v>
      </c>
      <c r="M53" s="39">
        <v>4136.6748880901896</v>
      </c>
      <c r="N53" s="39">
        <v>4098.4343040409622</v>
      </c>
      <c r="O53" s="39">
        <v>4085.7359786788147</v>
      </c>
      <c r="P53" s="39">
        <v>4095.3386823339365</v>
      </c>
      <c r="Q53" s="39">
        <v>3905.6634513142212</v>
      </c>
    </row>
    <row r="54" spans="1:17" ht="15" customHeight="1" x14ac:dyDescent="0.3">
      <c r="A54" s="26"/>
      <c r="B54" s="9" t="s">
        <v>50</v>
      </c>
      <c r="C54" s="36"/>
      <c r="D54" s="34">
        <v>8140.1030000000001</v>
      </c>
      <c r="E54" s="36"/>
      <c r="F54" s="34"/>
      <c r="G54" s="34"/>
      <c r="H54" s="36"/>
      <c r="I54" s="37">
        <v>7510.4099635139928</v>
      </c>
      <c r="J54" s="39">
        <v>7600.1612044791291</v>
      </c>
      <c r="K54" s="39">
        <v>7459.4604646523903</v>
      </c>
      <c r="L54" s="39">
        <v>7398.0516772414148</v>
      </c>
      <c r="M54" s="39">
        <v>7653.596674632794</v>
      </c>
      <c r="N54" s="39">
        <v>8083.0886600486683</v>
      </c>
      <c r="O54" s="39">
        <v>8144.7937307740176</v>
      </c>
      <c r="P54" s="39">
        <v>7908.1365047429554</v>
      </c>
      <c r="Q54" s="39">
        <v>7958.3578591942596</v>
      </c>
    </row>
    <row r="55" spans="1:17" ht="15" customHeight="1" x14ac:dyDescent="0.3">
      <c r="A55" s="26"/>
      <c r="B55" s="9" t="s">
        <v>51</v>
      </c>
      <c r="C55" s="36"/>
      <c r="D55" s="34">
        <v>146.40600000000001</v>
      </c>
      <c r="E55" s="36"/>
      <c r="F55" s="34"/>
      <c r="G55" s="34"/>
      <c r="H55" s="36"/>
      <c r="I55" s="37">
        <v>211.28168161049172</v>
      </c>
      <c r="J55" s="39">
        <v>310.33419790730142</v>
      </c>
      <c r="K55" s="39">
        <v>194.55315703293408</v>
      </c>
      <c r="L55" s="39">
        <v>194.60550289158513</v>
      </c>
      <c r="M55" s="39">
        <v>117.54226642297957</v>
      </c>
      <c r="N55" s="39">
        <v>134.94171732184239</v>
      </c>
      <c r="O55" s="39">
        <v>129.70529146180604</v>
      </c>
      <c r="P55" s="39">
        <v>116.26945906677875</v>
      </c>
      <c r="Q55" s="39">
        <v>120.17884956597476</v>
      </c>
    </row>
    <row r="56" spans="1:17" ht="15" customHeight="1" x14ac:dyDescent="0.3">
      <c r="A56" s="26"/>
      <c r="B56" s="10" t="s">
        <v>52</v>
      </c>
      <c r="C56" s="36"/>
      <c r="D56" s="34">
        <v>146.40600000000001</v>
      </c>
      <c r="E56" s="36"/>
      <c r="F56" s="34"/>
      <c r="G56" s="34"/>
      <c r="H56" s="36"/>
      <c r="I56" s="37">
        <v>188.3532033197371</v>
      </c>
      <c r="J56" s="39">
        <v>287.40581556032623</v>
      </c>
      <c r="K56" s="39">
        <v>171.65435102748756</v>
      </c>
      <c r="L56" s="39">
        <v>171.65435102748756</v>
      </c>
      <c r="M56" s="39">
        <v>103.36189364981493</v>
      </c>
      <c r="N56" s="39">
        <v>120.76134454867776</v>
      </c>
      <c r="O56" s="39">
        <v>115.52491868864139</v>
      </c>
      <c r="P56" s="39">
        <v>102.08908629361412</v>
      </c>
      <c r="Q56" s="39">
        <v>101.61308724734366</v>
      </c>
    </row>
    <row r="57" spans="1:17" ht="15" customHeight="1" x14ac:dyDescent="0.3">
      <c r="A57" s="26"/>
      <c r="B57" s="10" t="s">
        <v>53</v>
      </c>
      <c r="C57" s="36"/>
      <c r="D57" s="34">
        <v>0</v>
      </c>
      <c r="E57" s="36"/>
      <c r="F57" s="34"/>
      <c r="G57" s="34"/>
      <c r="H57" s="36"/>
      <c r="I57" s="37">
        <v>22.928478290754601</v>
      </c>
      <c r="J57" s="39">
        <v>22.928382346975205</v>
      </c>
      <c r="K57" s="39">
        <v>22.898806005446509</v>
      </c>
      <c r="L57" s="39">
        <v>22.951151864097568</v>
      </c>
      <c r="M57" s="39">
        <v>14.180372773164635</v>
      </c>
      <c r="N57" s="39">
        <v>14.180372773164635</v>
      </c>
      <c r="O57" s="39">
        <v>14.180372773164635</v>
      </c>
      <c r="P57" s="39">
        <v>14.180372773164635</v>
      </c>
      <c r="Q57" s="39">
        <v>18.565762318631101</v>
      </c>
    </row>
    <row r="58" spans="1:17" ht="15" customHeight="1" x14ac:dyDescent="0.3">
      <c r="A58" s="26"/>
      <c r="B58" s="9" t="s">
        <v>54</v>
      </c>
      <c r="C58" s="36"/>
      <c r="D58" s="34">
        <v>1946.2629999999999</v>
      </c>
      <c r="E58" s="36"/>
      <c r="F58" s="34"/>
      <c r="G58" s="34"/>
      <c r="H58" s="36"/>
      <c r="I58" s="37">
        <v>2077.1398966202651</v>
      </c>
      <c r="J58" s="39">
        <v>2191.2042898031</v>
      </c>
      <c r="K58" s="39">
        <v>2161.9181243857929</v>
      </c>
      <c r="L58" s="39">
        <v>2127.6361213500604</v>
      </c>
      <c r="M58" s="39">
        <v>2148.1612411682836</v>
      </c>
      <c r="N58" s="39">
        <v>2181.9371078224344</v>
      </c>
      <c r="O58" s="39">
        <v>2186.8207503673257</v>
      </c>
      <c r="P58" s="39">
        <v>2272.0407381292653</v>
      </c>
      <c r="Q58" s="39">
        <v>2343.0942421390669</v>
      </c>
    </row>
    <row r="59" spans="1:17" s="26" customFormat="1" ht="15" customHeight="1" x14ac:dyDescent="0.3">
      <c r="B59" s="10" t="s">
        <v>55</v>
      </c>
      <c r="C59" s="36"/>
      <c r="D59" s="34">
        <v>259.16899999999998</v>
      </c>
      <c r="E59" s="36"/>
      <c r="F59" s="34"/>
      <c r="G59" s="34"/>
      <c r="H59" s="36"/>
      <c r="I59" s="37"/>
      <c r="J59" s="39"/>
      <c r="K59" s="39"/>
      <c r="L59" s="39"/>
      <c r="M59" s="39"/>
      <c r="N59" s="39"/>
      <c r="O59" s="39"/>
      <c r="P59" s="39"/>
      <c r="Q59" s="39"/>
    </row>
    <row r="60" spans="1:17" s="26" customFormat="1" ht="15" customHeight="1" x14ac:dyDescent="0.3">
      <c r="B60" s="10" t="s">
        <v>56</v>
      </c>
      <c r="C60" s="36"/>
      <c r="D60" s="34">
        <v>325.36700000000002</v>
      </c>
      <c r="E60" s="36"/>
      <c r="F60" s="34"/>
      <c r="G60" s="34"/>
      <c r="H60" s="36"/>
      <c r="I60" s="37"/>
      <c r="J60" s="39"/>
      <c r="K60" s="39"/>
      <c r="L60" s="39"/>
      <c r="M60" s="39"/>
      <c r="N60" s="39"/>
      <c r="O60" s="39"/>
      <c r="P60" s="39"/>
      <c r="Q60" s="39"/>
    </row>
    <row r="61" spans="1:17" s="26" customFormat="1" ht="15" customHeight="1" x14ac:dyDescent="0.3">
      <c r="B61" s="11" t="s">
        <v>57</v>
      </c>
      <c r="C61" s="36"/>
      <c r="D61" s="34">
        <v>16.367000000000001</v>
      </c>
      <c r="E61" s="36"/>
      <c r="F61" s="34"/>
      <c r="G61" s="34"/>
      <c r="H61" s="36"/>
      <c r="I61" s="37"/>
      <c r="J61" s="39"/>
      <c r="K61" s="39"/>
      <c r="L61" s="39"/>
      <c r="M61" s="39"/>
      <c r="N61" s="39"/>
      <c r="O61" s="39"/>
      <c r="P61" s="39"/>
      <c r="Q61" s="39"/>
    </row>
    <row r="62" spans="1:17" s="26" customFormat="1" ht="15" customHeight="1" x14ac:dyDescent="0.3">
      <c r="B62" s="11" t="s">
        <v>58</v>
      </c>
      <c r="C62" s="36"/>
      <c r="D62" s="34">
        <v>303</v>
      </c>
      <c r="E62" s="36"/>
      <c r="F62" s="34"/>
      <c r="G62" s="34"/>
      <c r="H62" s="36"/>
      <c r="I62" s="37"/>
      <c r="J62" s="39"/>
      <c r="K62" s="39"/>
      <c r="L62" s="39"/>
      <c r="M62" s="39"/>
      <c r="N62" s="39"/>
      <c r="O62" s="39"/>
      <c r="P62" s="39"/>
      <c r="Q62" s="39"/>
    </row>
    <row r="63" spans="1:17" s="26" customFormat="1" ht="15" customHeight="1" x14ac:dyDescent="0.3">
      <c r="B63" s="10" t="s">
        <v>18</v>
      </c>
      <c r="C63" s="36"/>
      <c r="D63" s="34">
        <v>1361.7270000000001</v>
      </c>
      <c r="E63" s="36"/>
      <c r="F63" s="34"/>
      <c r="G63" s="34"/>
      <c r="H63" s="36"/>
      <c r="I63" s="37"/>
      <c r="J63" s="39"/>
      <c r="K63" s="39"/>
      <c r="L63" s="39"/>
      <c r="M63" s="39"/>
      <c r="N63" s="39"/>
      <c r="O63" s="39"/>
      <c r="P63" s="39"/>
      <c r="Q63" s="39"/>
    </row>
    <row r="64" spans="1:17" ht="15" customHeight="1" x14ac:dyDescent="0.3">
      <c r="A64" s="26"/>
      <c r="B64" s="9" t="s">
        <v>59</v>
      </c>
      <c r="C64" s="36"/>
      <c r="D64" s="34">
        <v>1829.596</v>
      </c>
      <c r="E64" s="36"/>
      <c r="F64" s="34"/>
      <c r="G64" s="34"/>
      <c r="H64" s="36"/>
      <c r="I64" s="37">
        <v>1678.600843536507</v>
      </c>
      <c r="J64" s="39">
        <v>1651.3475737230897</v>
      </c>
      <c r="K64" s="39">
        <v>1684.4985484552956</v>
      </c>
      <c r="L64" s="39">
        <v>1683.7007520768836</v>
      </c>
      <c r="M64" s="39">
        <v>1702.3538766528218</v>
      </c>
      <c r="N64" s="39">
        <v>1701.0419761857609</v>
      </c>
      <c r="O64" s="39">
        <v>1703.6224121256203</v>
      </c>
      <c r="P64" s="39">
        <v>1702.0398867683657</v>
      </c>
      <c r="Q64" s="39">
        <v>1759.4782220037905</v>
      </c>
    </row>
    <row r="65" spans="1:17" ht="15" customHeight="1" x14ac:dyDescent="0.3">
      <c r="A65" s="26"/>
      <c r="B65" s="10" t="s">
        <v>39</v>
      </c>
      <c r="C65" s="36"/>
      <c r="D65" s="34">
        <v>1829.596</v>
      </c>
      <c r="E65" s="36"/>
      <c r="F65" s="34"/>
      <c r="G65" s="34"/>
      <c r="H65" s="36"/>
      <c r="I65" s="37">
        <v>1678.600843536507</v>
      </c>
      <c r="J65" s="39">
        <v>1651.3475737230897</v>
      </c>
      <c r="K65" s="39">
        <v>1684.4985484552956</v>
      </c>
      <c r="L65" s="39">
        <v>1683.7007520768836</v>
      </c>
      <c r="M65" s="39">
        <v>1702.3538766528218</v>
      </c>
      <c r="N65" s="39">
        <v>1701.0419761857609</v>
      </c>
      <c r="O65" s="39">
        <v>1703.6224121256203</v>
      </c>
      <c r="P65" s="39">
        <v>1702.0398867683657</v>
      </c>
      <c r="Q65" s="39">
        <v>1759.4782220037905</v>
      </c>
    </row>
    <row r="66" spans="1:17" ht="15" customHeight="1" x14ac:dyDescent="0.3">
      <c r="A66" s="26"/>
      <c r="B66" s="10" t="s">
        <v>60</v>
      </c>
      <c r="C66" s="36"/>
      <c r="D66" s="34">
        <v>0</v>
      </c>
      <c r="E66" s="36"/>
      <c r="F66" s="34"/>
      <c r="G66" s="34"/>
      <c r="H66" s="36"/>
      <c r="I66" s="37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</row>
    <row r="67" spans="1:17" ht="15" customHeight="1" x14ac:dyDescent="0.3">
      <c r="A67" s="26"/>
      <c r="B67" s="9" t="s">
        <v>61</v>
      </c>
      <c r="C67" s="36"/>
      <c r="D67" s="34">
        <v>26763.482000000004</v>
      </c>
      <c r="E67" s="36"/>
      <c r="F67" s="34"/>
      <c r="G67" s="34"/>
      <c r="H67" s="36"/>
      <c r="I67" s="37">
        <v>26451.225055886505</v>
      </c>
      <c r="J67" s="39">
        <v>26588.694424283924</v>
      </c>
      <c r="K67" s="39">
        <v>26683.686112122363</v>
      </c>
      <c r="L67" s="39">
        <v>26822.678888185052</v>
      </c>
      <c r="M67" s="39">
        <v>26533.661248705033</v>
      </c>
      <c r="N67" s="39">
        <v>26478.232753566685</v>
      </c>
      <c r="O67" s="39">
        <v>26425.897849326677</v>
      </c>
      <c r="P67" s="39">
        <v>26733.968989812689</v>
      </c>
      <c r="Q67" s="39">
        <v>26881.439423803255</v>
      </c>
    </row>
    <row r="68" spans="1:17" ht="15" customHeight="1" x14ac:dyDescent="0.3">
      <c r="A68" s="26"/>
      <c r="B68" s="10" t="s">
        <v>62</v>
      </c>
      <c r="C68" s="36"/>
      <c r="D68" s="34">
        <v>21826.293000000001</v>
      </c>
      <c r="E68" s="36"/>
      <c r="F68" s="34"/>
      <c r="G68" s="34"/>
      <c r="H68" s="36"/>
      <c r="I68" s="37">
        <v>21775.410575572369</v>
      </c>
      <c r="J68" s="39">
        <v>21965.46533501157</v>
      </c>
      <c r="K68" s="39">
        <v>21977.997125974867</v>
      </c>
      <c r="L68" s="39">
        <v>22020.179385763859</v>
      </c>
      <c r="M68" s="39">
        <v>21956.278442211238</v>
      </c>
      <c r="N68" s="39">
        <v>22184.009165942887</v>
      </c>
      <c r="O68" s="39">
        <v>22181.16791170288</v>
      </c>
      <c r="P68" s="39">
        <v>22137.304721188892</v>
      </c>
      <c r="Q68" s="39">
        <v>22224.806360146289</v>
      </c>
    </row>
    <row r="69" spans="1:17" ht="15" customHeight="1" x14ac:dyDescent="0.3">
      <c r="A69" s="26"/>
      <c r="B69" s="11" t="s">
        <v>63</v>
      </c>
      <c r="C69" s="36"/>
      <c r="D69" s="34">
        <v>57.557000000000002</v>
      </c>
      <c r="E69" s="36"/>
      <c r="F69" s="34"/>
      <c r="G69" s="34"/>
      <c r="H69" s="36"/>
      <c r="I69" s="37">
        <v>71.685737594465309</v>
      </c>
      <c r="J69" s="39">
        <v>71.687864594465324</v>
      </c>
      <c r="K69" s="39">
        <v>74.9171576189419</v>
      </c>
      <c r="L69" s="39">
        <v>83.784717788492898</v>
      </c>
      <c r="M69" s="39">
        <v>91.447666575935557</v>
      </c>
      <c r="N69" s="39">
        <v>71.231736818098668</v>
      </c>
      <c r="O69" s="39">
        <v>71.231736818098668</v>
      </c>
      <c r="P69" s="39">
        <v>71.219254418098672</v>
      </c>
      <c r="Q69" s="39">
        <v>63.57743727549866</v>
      </c>
    </row>
    <row r="70" spans="1:17" ht="15" customHeight="1" x14ac:dyDescent="0.3">
      <c r="A70" s="26"/>
      <c r="B70" s="11" t="s">
        <v>64</v>
      </c>
      <c r="C70" s="36"/>
      <c r="D70" s="34">
        <v>1196.4580000000001</v>
      </c>
      <c r="E70" s="36"/>
      <c r="F70" s="34"/>
      <c r="G70" s="34"/>
      <c r="H70" s="36"/>
      <c r="I70" s="37">
        <v>1134.451865</v>
      </c>
      <c r="J70" s="39">
        <v>1116.685815</v>
      </c>
      <c r="K70" s="39">
        <v>1116.3948150000001</v>
      </c>
      <c r="L70" s="39">
        <v>1121.553815</v>
      </c>
      <c r="M70" s="39">
        <v>1120.534864</v>
      </c>
      <c r="N70" s="39">
        <v>1109.345333</v>
      </c>
      <c r="O70" s="39">
        <v>1109.0585160000001</v>
      </c>
      <c r="P70" s="39">
        <v>1108.855487</v>
      </c>
      <c r="Q70" s="39">
        <v>1074.415575085816</v>
      </c>
    </row>
    <row r="71" spans="1:17" ht="15" customHeight="1" x14ac:dyDescent="0.3">
      <c r="A71" s="26"/>
      <c r="B71" s="11" t="s">
        <v>65</v>
      </c>
      <c r="C71" s="36"/>
      <c r="D71" s="34">
        <v>12035.701999999999</v>
      </c>
      <c r="E71" s="36"/>
      <c r="F71" s="34"/>
      <c r="G71" s="34"/>
      <c r="H71" s="36"/>
      <c r="I71" s="37">
        <v>12941.63623426079</v>
      </c>
      <c r="J71" s="39">
        <v>13035.311493227398</v>
      </c>
      <c r="K71" s="39">
        <v>13046.741328217397</v>
      </c>
      <c r="L71" s="39">
        <v>13046.741328217397</v>
      </c>
      <c r="M71" s="39">
        <v>12964.889329989999</v>
      </c>
      <c r="N71" s="39">
        <v>13091.853469989999</v>
      </c>
      <c r="O71" s="39">
        <v>13090.653137990001</v>
      </c>
      <c r="P71" s="39">
        <v>13090.295987989999</v>
      </c>
      <c r="Q71" s="39">
        <v>13230.61262699</v>
      </c>
    </row>
    <row r="72" spans="1:17" ht="15" customHeight="1" x14ac:dyDescent="0.3">
      <c r="A72" s="26"/>
      <c r="B72" s="11" t="s">
        <v>66</v>
      </c>
      <c r="C72" s="36"/>
      <c r="D72" s="34">
        <v>271.82900000000001</v>
      </c>
      <c r="E72" s="36"/>
      <c r="F72" s="34"/>
      <c r="G72" s="34"/>
      <c r="H72" s="36"/>
      <c r="I72" s="37">
        <v>275.68200000000002</v>
      </c>
      <c r="J72" s="39">
        <v>279.41800000000001</v>
      </c>
      <c r="K72" s="39">
        <v>269.08499999999998</v>
      </c>
      <c r="L72" s="39">
        <v>269.08499999999998</v>
      </c>
      <c r="M72" s="39">
        <v>280.30599999999998</v>
      </c>
      <c r="N72" s="39">
        <v>282.53899999999999</v>
      </c>
      <c r="O72" s="39">
        <v>282.53899999999999</v>
      </c>
      <c r="P72" s="39">
        <v>282.53899999999999</v>
      </c>
      <c r="Q72" s="39">
        <v>292</v>
      </c>
    </row>
    <row r="73" spans="1:17" ht="15" customHeight="1" x14ac:dyDescent="0.3">
      <c r="A73" s="26"/>
      <c r="B73" s="11" t="s">
        <v>67</v>
      </c>
      <c r="C73" s="36"/>
      <c r="D73" s="34">
        <v>2800.2530000000002</v>
      </c>
      <c r="E73" s="36"/>
      <c r="F73" s="34"/>
      <c r="G73" s="34"/>
      <c r="H73" s="36"/>
      <c r="I73" s="37">
        <v>2672.3067743609213</v>
      </c>
      <c r="J73" s="39">
        <v>2662.1292933962945</v>
      </c>
      <c r="K73" s="39">
        <v>2666.5376447509607</v>
      </c>
      <c r="L73" s="39">
        <v>2666.5376447509607</v>
      </c>
      <c r="M73" s="39">
        <v>2681.0810627509609</v>
      </c>
      <c r="N73" s="39">
        <v>2681.5530872779773</v>
      </c>
      <c r="O73" s="39">
        <v>2676.3593442779775</v>
      </c>
      <c r="P73" s="39">
        <v>2676.3789132779775</v>
      </c>
      <c r="Q73" s="39">
        <v>2683.3754874185515</v>
      </c>
    </row>
    <row r="74" spans="1:17" ht="15" customHeight="1" x14ac:dyDescent="0.3">
      <c r="A74" s="26"/>
      <c r="B74" s="14" t="s">
        <v>68</v>
      </c>
      <c r="C74" s="36"/>
      <c r="D74" s="34">
        <v>817.36300000000006</v>
      </c>
      <c r="E74" s="36"/>
      <c r="F74" s="34"/>
      <c r="G74" s="34"/>
      <c r="H74" s="36"/>
      <c r="I74" s="37">
        <v>811.55452700000001</v>
      </c>
      <c r="J74" s="39">
        <v>818.53170399999999</v>
      </c>
      <c r="K74" s="39">
        <v>818.53170399999999</v>
      </c>
      <c r="L74" s="39">
        <v>818.53170399999999</v>
      </c>
      <c r="M74" s="39">
        <v>817.14270399999998</v>
      </c>
      <c r="N74" s="39">
        <v>817.71637499999997</v>
      </c>
      <c r="O74" s="39">
        <v>818.82838400000003</v>
      </c>
      <c r="P74" s="39">
        <v>818.81442900000002</v>
      </c>
      <c r="Q74" s="39">
        <v>817.946821</v>
      </c>
    </row>
    <row r="75" spans="1:17" ht="15" customHeight="1" x14ac:dyDescent="0.3">
      <c r="A75" s="26"/>
      <c r="B75" s="14" t="s">
        <v>69</v>
      </c>
      <c r="C75" s="36"/>
      <c r="D75" s="34">
        <v>43.499000000000002</v>
      </c>
      <c r="E75" s="36"/>
      <c r="F75" s="34"/>
      <c r="G75" s="34"/>
      <c r="H75" s="36"/>
      <c r="I75" s="37">
        <v>36.848999999999997</v>
      </c>
      <c r="J75" s="39">
        <v>36.08</v>
      </c>
      <c r="K75" s="39">
        <v>36.08</v>
      </c>
      <c r="L75" s="39">
        <v>36.08</v>
      </c>
      <c r="M75" s="39">
        <v>36.948999999999998</v>
      </c>
      <c r="N75" s="39">
        <v>36.948999999999998</v>
      </c>
      <c r="O75" s="39">
        <v>36.948999999999998</v>
      </c>
      <c r="P75" s="39">
        <v>36.948999999999998</v>
      </c>
      <c r="Q75" s="39">
        <v>36.948999999999998</v>
      </c>
    </row>
    <row r="76" spans="1:17" ht="15" customHeight="1" x14ac:dyDescent="0.3">
      <c r="A76" s="26"/>
      <c r="B76" s="14" t="s">
        <v>70</v>
      </c>
      <c r="C76" s="36"/>
      <c r="D76" s="34">
        <v>745.77</v>
      </c>
      <c r="E76" s="36"/>
      <c r="F76" s="34"/>
      <c r="G76" s="34"/>
      <c r="H76" s="36"/>
      <c r="I76" s="37">
        <v>705.49400000000003</v>
      </c>
      <c r="J76" s="39">
        <v>694.07399999999996</v>
      </c>
      <c r="K76" s="39">
        <v>694.07399999999996</v>
      </c>
      <c r="L76" s="39">
        <v>694.07399999999996</v>
      </c>
      <c r="M76" s="39">
        <v>710.97500000000002</v>
      </c>
      <c r="N76" s="39">
        <v>710.97500000000002</v>
      </c>
      <c r="O76" s="39">
        <v>705.18899999999996</v>
      </c>
      <c r="P76" s="39">
        <v>705.18899999999996</v>
      </c>
      <c r="Q76" s="39">
        <v>700.774</v>
      </c>
    </row>
    <row r="77" spans="1:17" ht="15" customHeight="1" x14ac:dyDescent="0.3">
      <c r="A77" s="26"/>
      <c r="B77" s="14" t="s">
        <v>71</v>
      </c>
      <c r="C77" s="36"/>
      <c r="D77" s="34">
        <v>262.91000000000003</v>
      </c>
      <c r="E77" s="36"/>
      <c r="F77" s="34"/>
      <c r="G77" s="34"/>
      <c r="H77" s="36"/>
      <c r="I77" s="37">
        <v>152.86600000000001</v>
      </c>
      <c r="J77" s="39">
        <v>145.708</v>
      </c>
      <c r="K77" s="39">
        <v>150.797</v>
      </c>
      <c r="L77" s="39">
        <v>150.797</v>
      </c>
      <c r="M77" s="39">
        <v>150.18100000000001</v>
      </c>
      <c r="N77" s="39">
        <v>149.23400000000001</v>
      </c>
      <c r="O77" s="39">
        <v>148.24199999999999</v>
      </c>
      <c r="P77" s="39">
        <v>148.24199999999999</v>
      </c>
      <c r="Q77" s="39">
        <v>146.29599999999999</v>
      </c>
    </row>
    <row r="78" spans="1:17" ht="15" customHeight="1" x14ac:dyDescent="0.3">
      <c r="A78" s="26"/>
      <c r="B78" s="14" t="s">
        <v>72</v>
      </c>
      <c r="C78" s="36"/>
      <c r="D78" s="34">
        <v>668.77800000000002</v>
      </c>
      <c r="E78" s="36"/>
      <c r="F78" s="34"/>
      <c r="G78" s="34"/>
      <c r="H78" s="36"/>
      <c r="I78" s="37">
        <v>712.33290264773768</v>
      </c>
      <c r="J78" s="39">
        <v>713.69009372288338</v>
      </c>
      <c r="K78" s="39">
        <v>713.59775484448903</v>
      </c>
      <c r="L78" s="39">
        <v>713.59775484448903</v>
      </c>
      <c r="M78" s="39">
        <v>713.59775484448903</v>
      </c>
      <c r="N78" s="39">
        <v>718.89908407728058</v>
      </c>
      <c r="O78" s="39">
        <v>718.89908407728058</v>
      </c>
      <c r="P78" s="39">
        <v>718.89908407728058</v>
      </c>
      <c r="Q78" s="39">
        <v>732.10469643287161</v>
      </c>
    </row>
    <row r="79" spans="1:17" ht="15" customHeight="1" x14ac:dyDescent="0.3">
      <c r="A79" s="26"/>
      <c r="B79" s="14" t="s">
        <v>73</v>
      </c>
      <c r="C79" s="36"/>
      <c r="D79" s="34">
        <v>261.93299999999999</v>
      </c>
      <c r="E79" s="36"/>
      <c r="F79" s="34"/>
      <c r="G79" s="34"/>
      <c r="H79" s="36"/>
      <c r="I79" s="37">
        <v>253.21034471318353</v>
      </c>
      <c r="J79" s="39">
        <v>254.0454956734111</v>
      </c>
      <c r="K79" s="39">
        <v>253.45718590647175</v>
      </c>
      <c r="L79" s="39">
        <v>253.45718590647175</v>
      </c>
      <c r="M79" s="39">
        <v>252.23560390647208</v>
      </c>
      <c r="N79" s="39">
        <v>247.77962820069661</v>
      </c>
      <c r="O79" s="39">
        <v>248.2518762006971</v>
      </c>
      <c r="P79" s="39">
        <v>248.28540020069704</v>
      </c>
      <c r="Q79" s="39">
        <v>249.30496998568015</v>
      </c>
    </row>
    <row r="80" spans="1:17" ht="15" customHeight="1" x14ac:dyDescent="0.3">
      <c r="A80" s="26"/>
      <c r="B80" s="11" t="s">
        <v>74</v>
      </c>
      <c r="C80" s="36"/>
      <c r="D80" s="34">
        <v>2690.8989999999999</v>
      </c>
      <c r="E80" s="36"/>
      <c r="F80" s="34"/>
      <c r="G80" s="34"/>
      <c r="H80" s="36"/>
      <c r="I80" s="37">
        <v>2530.7907749999999</v>
      </c>
      <c r="J80" s="39">
        <v>2595.6185250000003</v>
      </c>
      <c r="K80" s="39">
        <v>2595.6606619900003</v>
      </c>
      <c r="L80" s="39">
        <v>2595.6606619900003</v>
      </c>
      <c r="M80" s="39">
        <v>2617.2696619900003</v>
      </c>
      <c r="N80" s="39">
        <v>2617.7633279900006</v>
      </c>
      <c r="O80" s="39">
        <v>2617.7778599900003</v>
      </c>
      <c r="P80" s="39">
        <v>2614.3771169899996</v>
      </c>
      <c r="Q80" s="39">
        <v>2583.2133599899998</v>
      </c>
    </row>
    <row r="81" spans="1:17" ht="15" customHeight="1" x14ac:dyDescent="0.3">
      <c r="A81" s="26"/>
      <c r="B81" s="14" t="s">
        <v>75</v>
      </c>
      <c r="C81" s="36"/>
      <c r="D81" s="34">
        <v>500.18299999999999</v>
      </c>
      <c r="E81" s="36"/>
      <c r="F81" s="34"/>
      <c r="G81" s="34"/>
      <c r="H81" s="36"/>
      <c r="I81" s="37">
        <v>477.55600000000004</v>
      </c>
      <c r="J81" s="39">
        <v>477.55600000000004</v>
      </c>
      <c r="K81" s="39">
        <v>477.60100000000011</v>
      </c>
      <c r="L81" s="39">
        <v>477.60100000000011</v>
      </c>
      <c r="M81" s="39">
        <v>499.21000000000004</v>
      </c>
      <c r="N81" s="39">
        <v>499.21000000000004</v>
      </c>
      <c r="O81" s="39">
        <v>499.21000000000004</v>
      </c>
      <c r="P81" s="39">
        <v>495.8159999999998</v>
      </c>
      <c r="Q81" s="39">
        <v>464.64499999999998</v>
      </c>
    </row>
    <row r="82" spans="1:17" ht="15" customHeight="1" x14ac:dyDescent="0.3">
      <c r="A82" s="26"/>
      <c r="B82" s="14" t="s">
        <v>76</v>
      </c>
      <c r="C82" s="36"/>
      <c r="D82" s="34">
        <v>2112.48</v>
      </c>
      <c r="E82" s="36"/>
      <c r="F82" s="34"/>
      <c r="G82" s="34"/>
      <c r="H82" s="36"/>
      <c r="I82" s="37">
        <v>2048.0929999999998</v>
      </c>
      <c r="J82" s="39">
        <v>2112.8850000000002</v>
      </c>
      <c r="K82" s="39">
        <v>2112.8850000000002</v>
      </c>
      <c r="L82" s="39">
        <v>2112.8850000000002</v>
      </c>
      <c r="M82" s="39">
        <v>2112.8850000000002</v>
      </c>
      <c r="N82" s="39">
        <v>2112.8850000000002</v>
      </c>
      <c r="O82" s="39">
        <v>2112.8850000000002</v>
      </c>
      <c r="P82" s="39">
        <v>2112.8850000000002</v>
      </c>
      <c r="Q82" s="39">
        <v>2112.8850000000002</v>
      </c>
    </row>
    <row r="83" spans="1:17" ht="15" customHeight="1" x14ac:dyDescent="0.3">
      <c r="A83" s="26"/>
      <c r="B83" s="10" t="s">
        <v>77</v>
      </c>
      <c r="C83" s="36"/>
      <c r="D83" s="34">
        <v>4937.1890000000003</v>
      </c>
      <c r="E83" s="36"/>
      <c r="F83" s="34"/>
      <c r="G83" s="34"/>
      <c r="H83" s="36"/>
      <c r="I83" s="37">
        <v>4675.8144803141386</v>
      </c>
      <c r="J83" s="39">
        <v>4623.2290892723558</v>
      </c>
      <c r="K83" s="39">
        <v>4705.6889861474938</v>
      </c>
      <c r="L83" s="39">
        <v>4802.4995024211948</v>
      </c>
      <c r="M83" s="39">
        <v>4577.3828064937961</v>
      </c>
      <c r="N83" s="39">
        <v>4294.2235876237955</v>
      </c>
      <c r="O83" s="39">
        <v>4244.7299376237961</v>
      </c>
      <c r="P83" s="39">
        <v>4596.6642686237965</v>
      </c>
      <c r="Q83" s="39">
        <v>4656.6330636569637</v>
      </c>
    </row>
    <row r="84" spans="1:17" ht="15" customHeight="1" x14ac:dyDescent="0.3">
      <c r="A84" s="26"/>
      <c r="B84" s="9" t="s">
        <v>78</v>
      </c>
      <c r="C84" s="36"/>
      <c r="D84" s="34">
        <v>3075.8380000000002</v>
      </c>
      <c r="E84" s="36"/>
      <c r="F84" s="34"/>
      <c r="G84" s="34"/>
      <c r="H84" s="36"/>
      <c r="I84" s="37">
        <v>2530.8642574703508</v>
      </c>
      <c r="J84" s="39">
        <v>2519.1652366775593</v>
      </c>
      <c r="K84" s="39">
        <v>2455.6380323092062</v>
      </c>
      <c r="L84" s="39">
        <v>2455.7490323092061</v>
      </c>
      <c r="M84" s="39">
        <v>2472.3186269460916</v>
      </c>
      <c r="N84" s="39">
        <v>2533.1167008457492</v>
      </c>
      <c r="O84" s="39">
        <v>2550.2471678133011</v>
      </c>
      <c r="P84" s="39">
        <v>2477.593931002094</v>
      </c>
      <c r="Q84" s="39">
        <v>2429.4432479748384</v>
      </c>
    </row>
    <row r="85" spans="1:17" ht="15" customHeight="1" x14ac:dyDescent="0.3">
      <c r="A85" s="26"/>
      <c r="B85" s="10" t="s">
        <v>79</v>
      </c>
      <c r="C85" s="36"/>
      <c r="D85" s="34">
        <v>1064.71</v>
      </c>
      <c r="E85" s="36"/>
      <c r="F85" s="34"/>
      <c r="G85" s="34"/>
      <c r="H85" s="36"/>
      <c r="I85" s="37">
        <v>1088.7267038883551</v>
      </c>
      <c r="J85" s="39">
        <v>1088.7267038883551</v>
      </c>
      <c r="K85" s="39">
        <v>1098.5169260931759</v>
      </c>
      <c r="L85" s="39">
        <v>1098.5169260931759</v>
      </c>
      <c r="M85" s="39">
        <v>997.40764300000001</v>
      </c>
      <c r="N85" s="39">
        <v>997.40764300000001</v>
      </c>
      <c r="O85" s="39">
        <v>997.40764300000001</v>
      </c>
      <c r="P85" s="39">
        <v>949.77704900000003</v>
      </c>
      <c r="Q85" s="39">
        <v>888.77704900000003</v>
      </c>
    </row>
    <row r="86" spans="1:17" ht="15" customHeight="1" x14ac:dyDescent="0.3">
      <c r="A86" s="26"/>
      <c r="B86" s="10" t="s">
        <v>80</v>
      </c>
      <c r="C86" s="36"/>
      <c r="D86" s="34">
        <v>807.26300000000003</v>
      </c>
      <c r="E86" s="36"/>
      <c r="F86" s="34"/>
      <c r="G86" s="34"/>
      <c r="H86" s="36"/>
      <c r="I86" s="37">
        <v>773.63872907651023</v>
      </c>
      <c r="J86" s="39">
        <v>775.82073773447871</v>
      </c>
      <c r="K86" s="39">
        <v>775.53945768089466</v>
      </c>
      <c r="L86" s="39">
        <v>775.53945768089466</v>
      </c>
      <c r="M86" s="39">
        <v>772.05938682069711</v>
      </c>
      <c r="N86" s="39">
        <v>832.92744982069701</v>
      </c>
      <c r="O86" s="39">
        <v>837.96929782069708</v>
      </c>
      <c r="P86" s="39">
        <v>816.11693025655768</v>
      </c>
      <c r="Q86" s="39">
        <v>840.40669089241828</v>
      </c>
    </row>
    <row r="87" spans="1:17" ht="15" customHeight="1" x14ac:dyDescent="0.3">
      <c r="A87" s="26"/>
      <c r="B87" s="10" t="s">
        <v>81</v>
      </c>
      <c r="C87" s="36"/>
      <c r="D87" s="34">
        <v>101.816</v>
      </c>
      <c r="E87" s="36"/>
      <c r="F87" s="34"/>
      <c r="G87" s="34"/>
      <c r="H87" s="36"/>
      <c r="I87" s="37">
        <v>98.938999999999993</v>
      </c>
      <c r="J87" s="39">
        <v>96.066000000000003</v>
      </c>
      <c r="K87" s="39">
        <v>99.111000000000004</v>
      </c>
      <c r="L87" s="39">
        <v>99.111000000000004</v>
      </c>
      <c r="M87" s="39">
        <v>99.111000000000004</v>
      </c>
      <c r="N87" s="39">
        <v>100.76600000000001</v>
      </c>
      <c r="O87" s="39">
        <v>98.766000000000005</v>
      </c>
      <c r="P87" s="39">
        <v>102</v>
      </c>
      <c r="Q87" s="39">
        <v>102</v>
      </c>
    </row>
    <row r="88" spans="1:17" ht="15" customHeight="1" x14ac:dyDescent="0.3">
      <c r="A88" s="26"/>
      <c r="B88" s="8" t="s">
        <v>82</v>
      </c>
      <c r="C88" s="22"/>
      <c r="D88" s="23">
        <v>5406.2279999999992</v>
      </c>
      <c r="E88" s="22"/>
      <c r="F88" s="23"/>
      <c r="G88" s="23"/>
      <c r="H88" s="22"/>
      <c r="I88" s="23">
        <v>6648.1979430686943</v>
      </c>
      <c r="J88" s="23">
        <v>6149.8193475543467</v>
      </c>
      <c r="K88" s="23">
        <v>6297.2677253286838</v>
      </c>
      <c r="L88" s="23">
        <v>6500.3999073050254</v>
      </c>
      <c r="M88" s="23">
        <v>6538.6282620184365</v>
      </c>
      <c r="N88" s="23">
        <v>6188.4104732570186</v>
      </c>
      <c r="O88" s="23">
        <v>6178.9350324246552</v>
      </c>
      <c r="P88" s="23">
        <v>6289.812493904903</v>
      </c>
      <c r="Q88" s="23">
        <v>5933.0659352614866</v>
      </c>
    </row>
    <row r="89" spans="1:17" ht="15" customHeight="1" x14ac:dyDescent="0.3">
      <c r="A89" s="26"/>
      <c r="B89" s="9" t="s">
        <v>83</v>
      </c>
      <c r="C89" s="36"/>
      <c r="D89" s="34">
        <v>4547.3819999999996</v>
      </c>
      <c r="E89" s="36"/>
      <c r="F89" s="34"/>
      <c r="G89" s="34"/>
      <c r="H89" s="36"/>
      <c r="I89" s="37">
        <v>6237.9103501607215</v>
      </c>
      <c r="J89" s="39">
        <v>5884.5837832299476</v>
      </c>
      <c r="K89" s="39">
        <v>5936.0526545654593</v>
      </c>
      <c r="L89" s="39">
        <v>6034.1676085189147</v>
      </c>
      <c r="M89" s="39">
        <v>6014.8612293092701</v>
      </c>
      <c r="N89" s="39">
        <v>5411.5778932871244</v>
      </c>
      <c r="O89" s="39">
        <v>5407.0160106033245</v>
      </c>
      <c r="P89" s="39">
        <v>5574.505196656899</v>
      </c>
      <c r="Q89" s="39">
        <v>5184.3911920012561</v>
      </c>
    </row>
    <row r="90" spans="1:17" ht="15" customHeight="1" x14ac:dyDescent="0.3">
      <c r="A90" s="26"/>
      <c r="B90" s="10" t="s">
        <v>84</v>
      </c>
      <c r="C90" s="36"/>
      <c r="D90" s="34">
        <v>4404.5069999999996</v>
      </c>
      <c r="E90" s="36"/>
      <c r="F90" s="34"/>
      <c r="G90" s="34"/>
      <c r="H90" s="36"/>
      <c r="I90" s="37">
        <v>6089.6862255358392</v>
      </c>
      <c r="J90" s="39">
        <v>5748.2261875529293</v>
      </c>
      <c r="K90" s="39">
        <v>5799.7907267080582</v>
      </c>
      <c r="L90" s="39">
        <v>5897.9056806615135</v>
      </c>
      <c r="M90" s="39">
        <v>5878.7641009218687</v>
      </c>
      <c r="N90" s="39">
        <v>5358.6465323595594</v>
      </c>
      <c r="O90" s="39">
        <v>5355.9076698793033</v>
      </c>
      <c r="P90" s="39">
        <v>5513.1933336435459</v>
      </c>
      <c r="Q90" s="39">
        <v>5133.116043118358</v>
      </c>
    </row>
    <row r="91" spans="1:17" ht="15" customHeight="1" x14ac:dyDescent="0.3">
      <c r="A91" s="26"/>
      <c r="B91" s="10" t="s">
        <v>85</v>
      </c>
      <c r="C91" s="36"/>
      <c r="D91" s="34">
        <v>112.464</v>
      </c>
      <c r="E91" s="36"/>
      <c r="F91" s="34"/>
      <c r="G91" s="34"/>
      <c r="H91" s="36"/>
      <c r="I91" s="37">
        <v>149.20711249550399</v>
      </c>
      <c r="J91" s="39">
        <v>153.7816668589393</v>
      </c>
      <c r="K91" s="39">
        <v>153.72612747602369</v>
      </c>
      <c r="L91" s="39">
        <v>153.72612747602369</v>
      </c>
      <c r="M91" s="39">
        <v>154.40132847602368</v>
      </c>
      <c r="N91" s="39">
        <v>88.766615016187274</v>
      </c>
      <c r="O91" s="39">
        <v>86.800449435084076</v>
      </c>
      <c r="P91" s="39">
        <v>86.785369938194236</v>
      </c>
      <c r="Q91" s="39">
        <v>73.986381815141158</v>
      </c>
    </row>
    <row r="92" spans="1:17" ht="15" customHeight="1" x14ac:dyDescent="0.3">
      <c r="A92" s="26"/>
      <c r="B92" s="10" t="s">
        <v>86</v>
      </c>
      <c r="C92" s="36"/>
      <c r="D92" s="34">
        <v>30.411000000000001</v>
      </c>
      <c r="E92" s="36"/>
      <c r="F92" s="34"/>
      <c r="G92" s="34"/>
      <c r="H92" s="36"/>
      <c r="I92" s="37">
        <v>-0.9829878706214501</v>
      </c>
      <c r="J92" s="39">
        <v>-17.424071181921484</v>
      </c>
      <c r="K92" s="39">
        <v>-17.464199618622406</v>
      </c>
      <c r="L92" s="39">
        <v>-17.464199618622406</v>
      </c>
      <c r="M92" s="39">
        <v>-18.304200088622398</v>
      </c>
      <c r="N92" s="39">
        <v>-35.835254088622406</v>
      </c>
      <c r="O92" s="39">
        <v>-35.692108711063582</v>
      </c>
      <c r="P92" s="39">
        <v>-25.47350692484072</v>
      </c>
      <c r="Q92" s="39">
        <v>-22.711232932242467</v>
      </c>
    </row>
    <row r="93" spans="1:17" ht="15" customHeight="1" x14ac:dyDescent="0.3">
      <c r="A93" s="26"/>
      <c r="B93" s="9" t="s">
        <v>87</v>
      </c>
      <c r="C93" s="36"/>
      <c r="D93" s="34">
        <v>858.846</v>
      </c>
      <c r="E93" s="36"/>
      <c r="F93" s="34"/>
      <c r="G93" s="34"/>
      <c r="H93" s="36"/>
      <c r="I93" s="37">
        <v>410.28759290797319</v>
      </c>
      <c r="J93" s="39">
        <v>265.23556432439926</v>
      </c>
      <c r="K93" s="39">
        <v>361.21507076322439</v>
      </c>
      <c r="L93" s="39">
        <v>466.23229878611062</v>
      </c>
      <c r="M93" s="39">
        <v>523.76703270916664</v>
      </c>
      <c r="N93" s="39">
        <v>776.83257996989437</v>
      </c>
      <c r="O93" s="39">
        <v>771.91902182133106</v>
      </c>
      <c r="P93" s="39">
        <v>715.30729724800381</v>
      </c>
      <c r="Q93" s="39">
        <v>748.67474326023023</v>
      </c>
    </row>
    <row r="94" spans="1:17" ht="15" customHeight="1" x14ac:dyDescent="0.3">
      <c r="A94" s="26"/>
      <c r="B94" s="12" t="s">
        <v>0</v>
      </c>
      <c r="C94" s="24"/>
      <c r="D94" s="24">
        <f>D9-D48</f>
        <v>-7840.7060000000129</v>
      </c>
      <c r="E94" s="24"/>
      <c r="F94" s="24">
        <f>F9-F48</f>
        <v>0</v>
      </c>
      <c r="G94" s="24">
        <f>G9-G48</f>
        <v>0</v>
      </c>
      <c r="H94" s="24"/>
      <c r="I94" s="24">
        <f t="shared" ref="I94:J94" si="36">I9-I48</f>
        <v>-7877.7920037165313</v>
      </c>
      <c r="J94" s="24">
        <f t="shared" si="36"/>
        <v>-7615.5715544573759</v>
      </c>
      <c r="K94" s="24">
        <f t="shared" ref="K94:L94" si="37">K9-K48</f>
        <v>-7482.770036331829</v>
      </c>
      <c r="L94" s="24">
        <f t="shared" si="37"/>
        <v>-7586.9619447338846</v>
      </c>
      <c r="M94" s="24">
        <f t="shared" ref="M94:N94" si="38">M9-M48</f>
        <v>-7390.7253577748779</v>
      </c>
      <c r="N94" s="24">
        <f t="shared" si="38"/>
        <v>-7078.4314426920537</v>
      </c>
      <c r="O94" s="24">
        <f t="shared" ref="O94:P94" si="39">O9-O48</f>
        <v>-7173.8662987684656</v>
      </c>
      <c r="P94" s="24">
        <f t="shared" si="39"/>
        <v>-7372.9395488428854</v>
      </c>
      <c r="Q94" s="24">
        <f t="shared" ref="Q94" si="40">Q9-Q48</f>
        <v>-7632.3139356342872</v>
      </c>
    </row>
    <row r="95" spans="1:17" ht="15" customHeight="1" x14ac:dyDescent="0.3">
      <c r="A95" s="26"/>
      <c r="B95" s="12" t="s">
        <v>8</v>
      </c>
      <c r="C95" s="24"/>
      <c r="D95" s="25">
        <f>D94/D$96*100</f>
        <v>-5.969999948985472</v>
      </c>
      <c r="E95" s="24"/>
      <c r="F95" s="25" t="e">
        <f>F94/F$96*100</f>
        <v>#DIV/0!</v>
      </c>
      <c r="G95" s="25" t="e">
        <f>G94/G$96*100</f>
        <v>#DIV/0!</v>
      </c>
      <c r="H95" s="24"/>
      <c r="I95" s="25">
        <f t="shared" ref="I95:J95" si="41">I94/I$96*100</f>
        <v>-6.1359971677057406</v>
      </c>
      <c r="J95" s="25">
        <f t="shared" si="41"/>
        <v>-5.9317541598667898</v>
      </c>
      <c r="K95" s="25">
        <f t="shared" ref="K95:L95" si="42">K94/K$96*100</f>
        <v>-5.79509383440673</v>
      </c>
      <c r="L95" s="25">
        <f t="shared" si="42"/>
        <v>-5.84437423538769</v>
      </c>
      <c r="M95" s="25">
        <f t="shared" ref="M95:N95" si="43">M94/M$96*100</f>
        <v>-5.6932096373288203</v>
      </c>
      <c r="N95" s="25">
        <f t="shared" si="43"/>
        <v>-5.4167924431949119</v>
      </c>
      <c r="O95" s="25">
        <f t="shared" ref="O95:P95" si="44">O94/O$96*100</f>
        <v>-5.489824273961009</v>
      </c>
      <c r="P95" s="25">
        <f t="shared" si="44"/>
        <v>-5.6421657192904924</v>
      </c>
      <c r="Q95" s="25">
        <f t="shared" ref="Q95" si="45">Q94/Q$96*100</f>
        <v>-5.7969568258670101</v>
      </c>
    </row>
    <row r="96" spans="1:17" ht="15" customHeight="1" x14ac:dyDescent="0.3">
      <c r="A96" s="26"/>
      <c r="B96" s="9" t="s">
        <v>88</v>
      </c>
      <c r="C96" s="36"/>
      <c r="D96" s="34">
        <v>131335.10999999999</v>
      </c>
      <c r="E96" s="36"/>
      <c r="F96" s="34"/>
      <c r="G96" s="34"/>
      <c r="H96" s="36"/>
      <c r="I96" s="37">
        <v>128386.5</v>
      </c>
      <c r="J96" s="37">
        <v>128386.5</v>
      </c>
      <c r="K96" s="37">
        <v>129122.5</v>
      </c>
      <c r="L96" s="37">
        <v>129816.49769781723</v>
      </c>
      <c r="M96" s="37">
        <v>129816.49769781723</v>
      </c>
      <c r="N96" s="39">
        <v>130675.7</v>
      </c>
      <c r="O96" s="39">
        <v>130675.7</v>
      </c>
      <c r="P96" s="39">
        <v>130675.7</v>
      </c>
      <c r="Q96" s="39">
        <v>131660.70000000001</v>
      </c>
    </row>
    <row r="98" spans="2:2" x14ac:dyDescent="0.3">
      <c r="B98" s="16" t="s">
        <v>89</v>
      </c>
    </row>
    <row r="99" spans="2:2" x14ac:dyDescent="0.3">
      <c r="B99" t="s">
        <v>90</v>
      </c>
    </row>
    <row r="100" spans="2:2" x14ac:dyDescent="0.3">
      <c r="B100" t="s">
        <v>91</v>
      </c>
    </row>
    <row r="101" spans="2:2" x14ac:dyDescent="0.3">
      <c r="B101" t="s">
        <v>92</v>
      </c>
    </row>
    <row r="102" spans="2:2" x14ac:dyDescent="0.3">
      <c r="B102" t="s">
        <v>93</v>
      </c>
    </row>
    <row r="103" spans="2:2" x14ac:dyDescent="0.3">
      <c r="B103" t="s">
        <v>94</v>
      </c>
    </row>
  </sheetData>
  <mergeCells count="1">
    <mergeCell ref="B5:B6"/>
  </mergeCells>
  <phoneticPr fontId="1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10" ma:contentTypeDescription="Umožňuje vytvoriť nový dokument." ma:contentTypeScope="" ma:versionID="92d512420c8a9eaf49eb9ee0be423294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9174a596e346eb161ea65d7695a75a83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B47872-E4B5-4C6E-A918-D97863D7FE88}">
  <ds:schemaRefs>
    <ds:schemaRef ds:uri="ca90bd8a-abf5-4496-9b56-aba63058f6b7"/>
    <ds:schemaRef ds:uri="http://schemas.microsoft.com/office/2006/documentManagement/types"/>
    <ds:schemaRef ds:uri="http://purl.org/dc/terms/"/>
    <ds:schemaRef ds:uri="9d76330f-e8f1-434f-b6cd-d02727bbea50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8D11354-E38C-46AC-ACA5-B573309FB0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55CE03-A42F-4FE1-ACC2-EC954DA731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Pavol Majher</dc:creator>
  <cp:keywords/>
  <dc:description/>
  <cp:lastModifiedBy>Jakub Koško</cp:lastModifiedBy>
  <cp:revision/>
  <dcterms:created xsi:type="dcterms:W3CDTF">2019-05-30T05:56:05Z</dcterms:created>
  <dcterms:modified xsi:type="dcterms:W3CDTF">2024-09-30T11:49:51Z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