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jakub.kosko\Desktop\"/>
    </mc:Choice>
  </mc:AlternateContent>
  <xr:revisionPtr revIDLastSave="0" documentId="13_ncr:1_{528E8E7E-A1F3-46A4-8568-962A1DA9A422}" xr6:coauthVersionLast="47" xr6:coauthVersionMax="47" xr10:uidLastSave="{00000000-0000-0000-0000-000000000000}"/>
  <bookViews>
    <workbookView xWindow="-108" yWindow="-108" windowWidth="23256" windowHeight="12576" xr2:uid="{449A3064-85A5-499C-9E09-32BC07533B7C}"/>
  </bookViews>
  <sheets>
    <sheet name="2025" sheetId="10" r:id="rId1"/>
    <sheet name="2025_exp_ceilings" sheetId="1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2" l="1"/>
  <c r="E22" i="12" s="1"/>
  <c r="E23" i="12" s="1"/>
  <c r="L48" i="10"/>
  <c r="L49" i="10" s="1"/>
  <c r="L9" i="10"/>
  <c r="L10" i="10" s="1"/>
  <c r="D9" i="12"/>
  <c r="D15" i="12" s="1"/>
  <c r="D16" i="12" s="1"/>
  <c r="E15" i="12" l="1"/>
  <c r="E16" i="12" s="1"/>
  <c r="L94" i="10"/>
  <c r="D22" i="12"/>
  <c r="D23" i="12" s="1"/>
  <c r="K48" i="10"/>
  <c r="K49" i="10" s="1"/>
  <c r="K9" i="10"/>
  <c r="C9" i="12"/>
  <c r="C15" i="12" s="1"/>
  <c r="C16" i="12" s="1"/>
  <c r="L1" i="10" l="1"/>
  <c r="L95" i="10"/>
  <c r="K94" i="10"/>
  <c r="K95" i="10"/>
  <c r="K1" i="10"/>
  <c r="K10" i="10"/>
  <c r="C22" i="12"/>
  <c r="C23" i="12" s="1"/>
  <c r="K2" i="10"/>
  <c r="J48" i="10"/>
  <c r="J49" i="10" s="1"/>
  <c r="J9" i="10"/>
  <c r="J10" i="10" s="1"/>
  <c r="L2" i="10" l="1"/>
  <c r="L3" i="10"/>
  <c r="J94" i="10"/>
  <c r="J95" i="10" l="1"/>
  <c r="J1" i="10"/>
  <c r="B9" i="12"/>
  <c r="B15" i="12" s="1"/>
  <c r="B16" i="12" s="1"/>
  <c r="J2" i="10" l="1"/>
  <c r="B22" i="12"/>
  <c r="B23" i="12" s="1"/>
  <c r="I9" i="10" l="1"/>
  <c r="I10" i="10" s="1"/>
  <c r="I48" i="10"/>
  <c r="I49" i="10" s="1"/>
  <c r="I94" i="10" l="1"/>
  <c r="G48" i="10"/>
  <c r="G49" i="10" s="1"/>
  <c r="F48" i="10"/>
  <c r="F49" i="10" s="1"/>
  <c r="D48" i="10"/>
  <c r="D49" i="10" s="1"/>
  <c r="G9" i="10"/>
  <c r="G10" i="10" s="1"/>
  <c r="F9" i="10"/>
  <c r="F10" i="10" s="1"/>
  <c r="D9" i="10"/>
  <c r="D10" i="10" s="1"/>
  <c r="G94" i="10" l="1"/>
  <c r="I1" i="10"/>
  <c r="I95" i="10"/>
  <c r="G1" i="10"/>
  <c r="G95" i="10"/>
  <c r="D94" i="10"/>
  <c r="F94" i="10"/>
  <c r="I2" i="10" l="1"/>
  <c r="G2" i="10"/>
  <c r="F95" i="10"/>
  <c r="F1" i="10"/>
  <c r="G4" i="10" s="1"/>
  <c r="D95" i="10"/>
  <c r="D1" i="10"/>
  <c r="K3" i="10" s="1"/>
  <c r="D2" i="10" l="1"/>
  <c r="J3" i="10"/>
  <c r="G3" i="10"/>
  <c r="I3" i="10"/>
  <c r="F3" i="10"/>
  <c r="F2" i="10"/>
</calcChain>
</file>

<file path=xl/sharedStrings.xml><?xml version="1.0" encoding="utf-8"?>
<sst xmlns="http://schemas.openxmlformats.org/spreadsheetml/2006/main" count="138" uniqueCount="123">
  <si>
    <t>General government balance</t>
  </si>
  <si>
    <t>Change between forecasts</t>
  </si>
  <si>
    <t>source of data</t>
  </si>
  <si>
    <t>MoF SR</t>
  </si>
  <si>
    <t>SoCBR</t>
  </si>
  <si>
    <t>General Government Budget (ESA 2010, in mil. EUR)</t>
  </si>
  <si>
    <t>SP 2022-2025</t>
  </si>
  <si>
    <t>Total revenue</t>
  </si>
  <si>
    <t xml:space="preserve"> - in % GDP</t>
  </si>
  <si>
    <t>Tax revenue</t>
  </si>
  <si>
    <t>Taxes on Production and Imports</t>
  </si>
  <si>
    <t xml:space="preserve"> - VAT (excl. VAT directed to the EU)</t>
  </si>
  <si>
    <t xml:space="preserve"> - Excise taxes</t>
  </si>
  <si>
    <t xml:space="preserve"> - Taxes on Land, Buildings and Other Structures</t>
  </si>
  <si>
    <t xml:space="preserve"> - Special levy on selected financial institutions</t>
  </si>
  <si>
    <t xml:space="preserve"> - Gambling levy</t>
  </si>
  <si>
    <t xml:space="preserve"> - Vehicle tax</t>
  </si>
  <si>
    <t xml:space="preserve"> - Emissions Trading Fee</t>
  </si>
  <si>
    <t xml:space="preserve"> - Other</t>
  </si>
  <si>
    <t>Current Taxes on Income, Wealth etc.</t>
  </si>
  <si>
    <t xml:space="preserve"> - PIT</t>
  </si>
  <si>
    <t xml:space="preserve"> - from employment</t>
  </si>
  <si>
    <t xml:space="preserve"> - from business and other independent activity</t>
  </si>
  <si>
    <t xml:space="preserve"> - CIT</t>
  </si>
  <si>
    <t xml:space="preserve">          - Special business levy in regulated industries</t>
  </si>
  <si>
    <t xml:space="preserve"> - Withholding Tax - budgetary classification</t>
  </si>
  <si>
    <t xml:space="preserve"> - Property Taxes and Others</t>
  </si>
  <si>
    <t>Capital taxes</t>
  </si>
  <si>
    <t>Social Security Contributions (SSC)</t>
  </si>
  <si>
    <t>Actual Social Security Contributions</t>
  </si>
  <si>
    <t xml:space="preserve"> - Employers</t>
  </si>
  <si>
    <t xml:space="preserve"> - Employees</t>
  </si>
  <si>
    <t>Imputed SSC</t>
  </si>
  <si>
    <t>Nontax revenue</t>
  </si>
  <si>
    <t>Sales</t>
  </si>
  <si>
    <t xml:space="preserve"> - Market output + Output for own final use</t>
  </si>
  <si>
    <t xml:space="preserve"> - Payments for other non-market output</t>
  </si>
  <si>
    <t>Property Income, of which</t>
  </si>
  <si>
    <t xml:space="preserve"> - Dividends</t>
  </si>
  <si>
    <t xml:space="preserve"> - Interest</t>
  </si>
  <si>
    <t>Grants and transfers</t>
  </si>
  <si>
    <t>of which: EU</t>
  </si>
  <si>
    <t>Other Subsidies on Production</t>
  </si>
  <si>
    <t>Other Current Transfers</t>
  </si>
  <si>
    <t>Capital Transfers</t>
  </si>
  <si>
    <t>Total expenditure</t>
  </si>
  <si>
    <t>Current Expenditure</t>
  </si>
  <si>
    <t>Compensation of employees</t>
  </si>
  <si>
    <t xml:space="preserve"> - Wages and salaries</t>
  </si>
  <si>
    <t xml:space="preserve"> - Employers' social security contributions</t>
  </si>
  <si>
    <t>Intermediate Consumption</t>
  </si>
  <si>
    <t>Taxes</t>
  </si>
  <si>
    <t>Other taxes on production</t>
  </si>
  <si>
    <t>Current taxes on income, wealth etc.</t>
  </si>
  <si>
    <t>Subsidies</t>
  </si>
  <si>
    <t xml:space="preserve"> - Agricultural Subsidies</t>
  </si>
  <si>
    <t xml:space="preserve"> - Transport Subsidies</t>
  </si>
  <si>
    <t xml:space="preserve"> - Railway Transport</t>
  </si>
  <si>
    <t xml:space="preserve"> - Bus transport</t>
  </si>
  <si>
    <t>Property Income</t>
  </si>
  <si>
    <t xml:space="preserve"> - Other Property Income</t>
  </si>
  <si>
    <t>Total Social Transfers</t>
  </si>
  <si>
    <t xml:space="preserve"> - Active Labor Market Measures</t>
  </si>
  <si>
    <t xml:space="preserve"> - Sickness benefits</t>
  </si>
  <si>
    <t xml:space="preserve"> - Retirement and disability pensions</t>
  </si>
  <si>
    <t xml:space="preserve"> - Unemployment benefits</t>
  </si>
  <si>
    <t xml:space="preserve"> - State social allowances</t>
  </si>
  <si>
    <t xml:space="preserve"> - child allowance</t>
  </si>
  <si>
    <t xml:space="preserve"> - child birth benefit</t>
  </si>
  <si>
    <t xml:space="preserve"> - parental allowance</t>
  </si>
  <si>
    <t xml:space="preserve"> - material need allowance</t>
  </si>
  <si>
    <t xml:space="preserve"> - monetary compensation of disability</t>
  </si>
  <si>
    <t xml:space="preserve"> - others</t>
  </si>
  <si>
    <t xml:space="preserve"> - Insurance premiums for the specific groups of people based on the law </t>
  </si>
  <si>
    <t xml:space="preserve"> - social insurance</t>
  </si>
  <si>
    <t xml:space="preserve"> - health insurance</t>
  </si>
  <si>
    <t xml:space="preserve"> - Social transfers in kind (healthcare facilities)</t>
  </si>
  <si>
    <t>Other current transfers</t>
  </si>
  <si>
    <t>of which: EU contributions (excluding VAT own resource)</t>
  </si>
  <si>
    <t>Transfers to non-profit organizations, church, private schools etc.</t>
  </si>
  <si>
    <t>of which: 2% of taxes for publicly beneficial purposes</t>
  </si>
  <si>
    <t>Capital Expenditure</t>
  </si>
  <si>
    <t>Capital Investment</t>
  </si>
  <si>
    <t xml:space="preserve"> - Gross fixed capital formation</t>
  </si>
  <si>
    <t xml:space="preserve"> - Increase in inventories</t>
  </si>
  <si>
    <t xml:space="preserve"> - Acquisition minus disposal of non-financial assets</t>
  </si>
  <si>
    <t>Capital transfers</t>
  </si>
  <si>
    <t>GDP</t>
  </si>
  <si>
    <t>Acronyms:</t>
  </si>
  <si>
    <t>MoF SR - Ministry of Finance of the Slovak Republic</t>
  </si>
  <si>
    <t>SP - Stability Programme</t>
  </si>
  <si>
    <t>EO - Expected Outturn</t>
  </si>
  <si>
    <t>DBP - Draft Budgetary Plan</t>
  </si>
  <si>
    <t>SoCBR - Secretariat of the Council for Budget Responsibility</t>
  </si>
  <si>
    <t>DPB 2023-2025</t>
  </si>
  <si>
    <t xml:space="preserve"> - Social benefits other than in kind</t>
  </si>
  <si>
    <t>YEAR 2025</t>
  </si>
  <si>
    <t>Comparison to approved General Government Budget 2025</t>
  </si>
  <si>
    <t>GG Budget 2025</t>
  </si>
  <si>
    <t>2025/01</t>
  </si>
  <si>
    <t>DRM</t>
  </si>
  <si>
    <t>1. Total general government expenditure</t>
  </si>
  <si>
    <t>Estimate of the nominal public expenditure ceiling fulfillment and the net expenditure growth for 2025 (deviation from approved GG Budget for 2025-2027 resp. European Commission trajectory, in mil. EUR)</t>
  </si>
  <si>
    <t>7. Expenditure subject to ceiling (1-2-3-4-5-6)</t>
  </si>
  <si>
    <t>6. One-off expenditures (according to EC methodology)</t>
  </si>
  <si>
    <t>2. EU funds and RRF</t>
  </si>
  <si>
    <t>DRM by MoF SR</t>
  </si>
  <si>
    <t>Expenditure ceiling - approved by parliament</t>
  </si>
  <si>
    <t>3. State budget expenditures for co-financing</t>
  </si>
  <si>
    <t>5. Cyclical unemployment expenditure</t>
  </si>
  <si>
    <t>Expenditure subject to the ceiling less DRM difference</t>
  </si>
  <si>
    <t>DRM - diskretionary revenue measures</t>
  </si>
  <si>
    <t>*-negative value indicates lower expenditure estimated by the CBR compared to the ceilings</t>
  </si>
  <si>
    <t>Difference compared to the ceiling according to the approved trajectory (European rule)*</t>
  </si>
  <si>
    <t>YoY growth of net expenditures - trajectory approved by EC and CoE</t>
  </si>
  <si>
    <t>Expenditure subject to ceiling according to the CBR</t>
  </si>
  <si>
    <t>Expenditure ceiling according to the approved trajectory</t>
  </si>
  <si>
    <t>Difference compared to the expenditure ceiling (national rule)*</t>
  </si>
  <si>
    <t>YoY increase in net expenditure - CBR estimate</t>
  </si>
  <si>
    <t>4. Expenditures on general government debt service</t>
  </si>
  <si>
    <t>2025/02</t>
  </si>
  <si>
    <t>2025/03</t>
  </si>
  <si>
    <t>2025/04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</si>
</sst>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S_k_-;\-* #,##0.00\ _S_k_-;_-* &quot;-&quot;??\ _S_k_-;_-@_-"/>
    <numFmt numFmtId="165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 tint="-0.14999847407452621"/>
      <name val="Calibri"/>
      <family val="2"/>
      <scheme val="minor"/>
    </font>
    <font>
      <b/>
      <sz val="32"/>
      <color rgb="FF13B5EA"/>
      <name val="Calibri"/>
      <family val="2"/>
      <charset val="238"/>
      <scheme val="minor"/>
    </font>
    <font>
      <b/>
      <sz val="11"/>
      <color rgb="FF11B5EA"/>
      <name val="Calibri"/>
      <family val="2"/>
      <charset val="238"/>
      <scheme val="minor"/>
    </font>
    <font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13B5EA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Arial Narrow"/>
      <family val="2"/>
      <charset val="238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13B5EA"/>
      <name val="Calibri"/>
      <family val="2"/>
      <scheme val="minor"/>
    </font>
    <font>
      <b/>
      <sz val="10"/>
      <color rgb="FF13B5EA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1B5EA"/>
        <bgColor indexed="64"/>
      </patternFill>
    </fill>
    <fill>
      <patternFill patternType="solid">
        <fgColor rgb="FF13B5EA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11B5EA"/>
      </top>
      <bottom/>
      <diagonal/>
    </border>
    <border>
      <left/>
      <right/>
      <top/>
      <bottom style="medium">
        <color rgb="FF11B5EA"/>
      </bottom>
      <diagonal/>
    </border>
    <border>
      <left/>
      <right/>
      <top style="medium">
        <color rgb="FF11B5EA"/>
      </top>
      <bottom style="medium">
        <color rgb="FF11B5EA"/>
      </bottom>
      <diagonal/>
    </border>
  </borders>
  <cellStyleXfs count="12">
    <xf numFmtId="0" fontId="0" fillId="0" borderId="0"/>
    <xf numFmtId="0" fontId="8" fillId="0" borderId="0"/>
    <xf numFmtId="0" fontId="10" fillId="0" borderId="0"/>
    <xf numFmtId="0" fontId="10" fillId="0" borderId="0"/>
    <xf numFmtId="164" fontId="15" fillId="0" borderId="0" applyFont="0" applyFill="0" applyBorder="0" applyAlignment="0" applyProtection="0"/>
    <xf numFmtId="0" fontId="16" fillId="0" borderId="0"/>
    <xf numFmtId="0" fontId="4" fillId="0" borderId="0"/>
    <xf numFmtId="0" fontId="4" fillId="0" borderId="0"/>
    <xf numFmtId="0" fontId="3" fillId="0" borderId="0"/>
    <xf numFmtId="0" fontId="3" fillId="0" borderId="0"/>
    <xf numFmtId="164" fontId="15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3" fontId="5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7" fillId="0" borderId="1" xfId="0" applyFont="1" applyBorder="1"/>
    <xf numFmtId="0" fontId="7" fillId="0" borderId="1" xfId="0" applyFont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9" fillId="3" borderId="0" xfId="1" applyFont="1" applyFill="1" applyAlignment="1">
      <alignment horizontal="left" vertical="center"/>
    </xf>
    <xf numFmtId="0" fontId="9" fillId="2" borderId="0" xfId="0" applyFont="1" applyFill="1" applyAlignment="1">
      <alignment horizontal="right"/>
    </xf>
    <xf numFmtId="0" fontId="11" fillId="0" borderId="0" xfId="2" applyFont="1" applyAlignment="1">
      <alignment vertical="center"/>
    </xf>
    <xf numFmtId="0" fontId="13" fillId="0" borderId="0" xfId="2" applyFont="1" applyAlignment="1">
      <alignment horizontal="left" vertical="center" indent="1"/>
    </xf>
    <xf numFmtId="0" fontId="13" fillId="0" borderId="0" xfId="2" applyFont="1" applyAlignment="1">
      <alignment horizontal="left" vertical="center" indent="2"/>
    </xf>
    <xf numFmtId="0" fontId="13" fillId="0" borderId="0" xfId="2" applyFont="1" applyAlignment="1">
      <alignment horizontal="left" vertical="center" indent="3"/>
    </xf>
    <xf numFmtId="0" fontId="9" fillId="3" borderId="0" xfId="2" applyFont="1" applyFill="1" applyAlignment="1">
      <alignment horizontal="left" vertical="center"/>
    </xf>
    <xf numFmtId="0" fontId="14" fillId="0" borderId="0" xfId="2" applyFont="1" applyAlignment="1">
      <alignment vertical="center"/>
    </xf>
    <xf numFmtId="0" fontId="13" fillId="0" borderId="0" xfId="2" applyFont="1" applyAlignment="1">
      <alignment horizontal="left" vertical="center" indent="4"/>
    </xf>
    <xf numFmtId="0" fontId="13" fillId="0" borderId="0" xfId="2" applyFont="1" applyAlignment="1">
      <alignment horizontal="left" vertical="center"/>
    </xf>
    <xf numFmtId="0" fontId="17" fillId="0" borderId="0" xfId="0" applyFont="1"/>
    <xf numFmtId="0" fontId="5" fillId="0" borderId="0" xfId="0" applyFont="1" applyAlignment="1">
      <alignment horizontal="right"/>
    </xf>
    <xf numFmtId="0" fontId="14" fillId="0" borderId="0" xfId="0" applyFont="1"/>
    <xf numFmtId="3" fontId="14" fillId="2" borderId="0" xfId="0" applyNumberFormat="1" applyFont="1" applyFill="1"/>
    <xf numFmtId="3" fontId="14" fillId="0" borderId="0" xfId="0" applyNumberFormat="1" applyFont="1"/>
    <xf numFmtId="4" fontId="14" fillId="0" borderId="0" xfId="0" applyNumberFormat="1" applyFont="1"/>
    <xf numFmtId="3" fontId="12" fillId="2" borderId="0" xfId="0" applyNumberFormat="1" applyFont="1" applyFill="1"/>
    <xf numFmtId="3" fontId="12" fillId="0" borderId="0" xfId="0" applyNumberFormat="1" applyFont="1"/>
    <xf numFmtId="3" fontId="9" fillId="2" borderId="0" xfId="0" applyNumberFormat="1" applyFont="1" applyFill="1"/>
    <xf numFmtId="4" fontId="9" fillId="2" borderId="0" xfId="0" applyNumberFormat="1" applyFont="1" applyFill="1"/>
    <xf numFmtId="0" fontId="2" fillId="0" borderId="0" xfId="0" applyFont="1"/>
    <xf numFmtId="3" fontId="2" fillId="0" borderId="1" xfId="0" applyNumberFormat="1" applyFont="1" applyBorder="1" applyAlignment="1">
      <alignment horizontal="left"/>
    </xf>
    <xf numFmtId="3" fontId="2" fillId="2" borderId="1" xfId="0" applyNumberFormat="1" applyFont="1" applyFill="1" applyBorder="1" applyAlignment="1">
      <alignment horizontal="right"/>
    </xf>
    <xf numFmtId="3" fontId="2" fillId="2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2" xfId="0" applyNumberFormat="1" applyFont="1" applyBorder="1" applyAlignment="1">
      <alignment horizontal="left"/>
    </xf>
    <xf numFmtId="3" fontId="2" fillId="2" borderId="2" xfId="0" applyNumberFormat="1" applyFont="1" applyFill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2" fillId="0" borderId="0" xfId="0" applyNumberFormat="1" applyFont="1"/>
    <xf numFmtId="3" fontId="2" fillId="2" borderId="3" xfId="0" applyNumberFormat="1" applyFont="1" applyFill="1" applyBorder="1" applyAlignment="1">
      <alignment horizontal="right"/>
    </xf>
    <xf numFmtId="3" fontId="2" fillId="2" borderId="0" xfId="0" applyNumberFormat="1" applyFont="1" applyFill="1"/>
    <xf numFmtId="3" fontId="1" fillId="0" borderId="0" xfId="0" applyNumberFormat="1" applyFont="1" applyAlignment="1">
      <alignment horizontal="left"/>
    </xf>
    <xf numFmtId="3" fontId="1" fillId="0" borderId="0" xfId="0" applyNumberFormat="1" applyFont="1"/>
    <xf numFmtId="0" fontId="20" fillId="0" borderId="0" xfId="11" applyFont="1" applyAlignment="1">
      <alignment vertical="top"/>
    </xf>
    <xf numFmtId="0" fontId="21" fillId="0" borderId="0" xfId="11" applyFont="1" applyAlignment="1">
      <alignment vertical="top"/>
    </xf>
    <xf numFmtId="0" fontId="22" fillId="3" borderId="0" xfId="2" applyFont="1" applyFill="1" applyAlignment="1">
      <alignment horizontal="left" vertical="center"/>
    </xf>
    <xf numFmtId="0" fontId="22" fillId="2" borderId="0" xfId="0" applyFont="1" applyFill="1" applyAlignment="1">
      <alignment horizontal="right"/>
    </xf>
    <xf numFmtId="0" fontId="23" fillId="0" borderId="0" xfId="2" applyFont="1" applyAlignment="1">
      <alignment vertical="center"/>
    </xf>
    <xf numFmtId="3" fontId="24" fillId="0" borderId="0" xfId="0" applyNumberFormat="1" applyFont="1"/>
    <xf numFmtId="0" fontId="25" fillId="0" borderId="0" xfId="2" applyFont="1" applyAlignment="1">
      <alignment vertical="center"/>
    </xf>
    <xf numFmtId="3" fontId="0" fillId="0" borderId="0" xfId="0" applyNumberFormat="1"/>
    <xf numFmtId="0" fontId="24" fillId="0" borderId="0" xfId="0" applyFont="1"/>
    <xf numFmtId="3" fontId="23" fillId="0" borderId="0" xfId="0" applyNumberFormat="1" applyFont="1"/>
    <xf numFmtId="0" fontId="26" fillId="0" borderId="0" xfId="0" applyFont="1"/>
    <xf numFmtId="3" fontId="26" fillId="0" borderId="0" xfId="0" applyNumberFormat="1" applyFont="1"/>
    <xf numFmtId="165" fontId="24" fillId="0" borderId="0" xfId="0" applyNumberFormat="1" applyFont="1"/>
    <xf numFmtId="3" fontId="20" fillId="0" borderId="0" xfId="0" applyNumberFormat="1" applyFont="1"/>
    <xf numFmtId="0" fontId="25" fillId="0" borderId="0" xfId="2" applyFont="1" applyAlignment="1">
      <alignment horizontal="left" vertical="center" indent="1"/>
    </xf>
    <xf numFmtId="0" fontId="19" fillId="0" borderId="0" xfId="0" applyFont="1"/>
    <xf numFmtId="0" fontId="20" fillId="0" borderId="0" xfId="2" applyFont="1" applyAlignment="1">
      <alignment vertical="center"/>
    </xf>
    <xf numFmtId="3" fontId="22" fillId="2" borderId="0" xfId="0" applyNumberFormat="1" applyFont="1" applyFill="1"/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</cellXfs>
  <cellStyles count="12">
    <cellStyle name="Čiarka 2" xfId="4" xr:uid="{CA682BC9-45C2-4FB1-A09A-4D9CE450A137}"/>
    <cellStyle name="Čiarka 3" xfId="10" xr:uid="{01B4CE9B-C7D6-4A4D-91F0-34C1917E0137}"/>
    <cellStyle name="Normal" xfId="0" builtinId="0"/>
    <cellStyle name="Normálna 4 2" xfId="6" xr:uid="{C5A91FB8-1500-4A43-8774-E904273E7D1B}"/>
    <cellStyle name="Normálna 4 2 2" xfId="7" xr:uid="{53AE71B0-7B19-4080-8376-F1CB7C2BF543}"/>
    <cellStyle name="Normálna 4 2 2 2" xfId="9" xr:uid="{9F4309BD-3B6B-44FD-AE89-FCEF20501716}"/>
    <cellStyle name="Normálna 4 2 3" xfId="8" xr:uid="{00C58A0C-996F-4E6F-893C-8973BE7614D2}"/>
    <cellStyle name="Normálna 4 2 4" xfId="11" xr:uid="{5366CBA0-62EF-4C15-A7A9-CDDA62C63BF7}"/>
    <cellStyle name="Normálne 2" xfId="3" xr:uid="{11050034-A121-43CD-8508-0D6607D32B52}"/>
    <cellStyle name="normálne 9_Tabulky IFP_casove rady-request_20111102_" xfId="5" xr:uid="{704C976E-9F78-4E26-AA66-43A325241047}"/>
    <cellStyle name="normálne_dane pre rozpocet 2006-2008_JUN2005_final" xfId="2" xr:uid="{A07B7451-9ED0-4B03-A67F-A673A32220C7}"/>
    <cellStyle name="normálne_IFP_DANE_20081103" xfId="1" xr:uid="{E70AB42A-5B5E-49A7-8864-A218D643AAED}"/>
  </cellStyles>
  <dxfs count="0"/>
  <tableStyles count="0" defaultTableStyle="TableStyleMedium2" defaultPivotStyle="PivotStyleLight16"/>
  <colors>
    <mruColors>
      <color rgb="FF58595B"/>
      <color rgb="FFDCB47B"/>
      <color rgb="FF13B5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Motív RRZ">
      <a:dk1>
        <a:sysClr val="windowText" lastClr="000000"/>
      </a:dk1>
      <a:lt1>
        <a:sysClr val="window" lastClr="FFFFFF"/>
      </a:lt1>
      <a:dk2>
        <a:srgbClr val="D82727"/>
      </a:dk2>
      <a:lt2>
        <a:srgbClr val="37B268"/>
      </a:lt2>
      <a:accent1>
        <a:srgbClr val="58595B"/>
      </a:accent1>
      <a:accent2>
        <a:srgbClr val="13B5EA"/>
      </a:accent2>
      <a:accent3>
        <a:srgbClr val="DCB47B"/>
      </a:accent3>
      <a:accent4>
        <a:srgbClr val="3657A7"/>
      </a:accent4>
      <a:accent5>
        <a:srgbClr val="997468"/>
      </a:accent5>
      <a:accent6>
        <a:srgbClr val="9C479B"/>
      </a:accent6>
      <a:hlink>
        <a:srgbClr val="003399"/>
      </a:hlink>
      <a:folHlink>
        <a:srgbClr val="B9D0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FF661-4606-4A09-B78D-CFC3CED7B5DD}">
  <sheetPr>
    <tabColor rgb="FF00B0F0"/>
  </sheetPr>
  <dimension ref="A1:W103"/>
  <sheetViews>
    <sheetView showGridLines="0" tabSelected="1" workbookViewId="0"/>
  </sheetViews>
  <sheetFormatPr defaultColWidth="9.21875" defaultRowHeight="14.4" x14ac:dyDescent="0.3"/>
  <cols>
    <col min="1" max="1" width="2.77734375" customWidth="1"/>
    <col min="2" max="2" width="52.44140625" customWidth="1"/>
    <col min="3" max="3" width="0.77734375" customWidth="1"/>
    <col min="4" max="4" width="14.77734375" customWidth="1"/>
    <col min="5" max="5" width="0.77734375" customWidth="1"/>
    <col min="6" max="7" width="14.77734375" hidden="1" customWidth="1"/>
    <col min="8" max="8" width="0.77734375" customWidth="1"/>
    <col min="9" max="12" width="14.77734375" customWidth="1"/>
    <col min="13" max="13" width="12.5546875" bestFit="1" customWidth="1"/>
    <col min="14" max="23" width="12.5546875" customWidth="1"/>
  </cols>
  <sheetData>
    <row r="1" spans="1:23" ht="15" customHeight="1" thickBot="1" x14ac:dyDescent="0.35">
      <c r="A1" s="26"/>
      <c r="B1" s="26"/>
      <c r="D1" s="1">
        <f>D94</f>
        <v>-6603.34399999999</v>
      </c>
      <c r="E1" s="17"/>
      <c r="F1" s="1">
        <f>F94</f>
        <v>0</v>
      </c>
      <c r="G1" s="1">
        <f>G94</f>
        <v>0</v>
      </c>
      <c r="H1" s="17"/>
      <c r="I1" s="1">
        <f t="shared" ref="I1:J1" si="0">I94</f>
        <v>-6899.7609361763753</v>
      </c>
      <c r="J1" s="1">
        <f t="shared" si="0"/>
        <v>-6652.9411901132553</v>
      </c>
      <c r="K1" s="1">
        <f t="shared" ref="K1:L1" si="1">K94</f>
        <v>-6631.3121422178083</v>
      </c>
      <c r="L1" s="1">
        <f t="shared" si="1"/>
        <v>-6773.4115827732385</v>
      </c>
    </row>
    <row r="2" spans="1:23" ht="15" customHeight="1" x14ac:dyDescent="0.3">
      <c r="A2" s="26"/>
      <c r="B2" s="27" t="s">
        <v>0</v>
      </c>
      <c r="C2" s="28"/>
      <c r="D2" s="2" t="str">
        <f>TEXT(ROUND(D1,0),"# ###")&amp;" mil.eur"</f>
        <v>-6 603 mil.eur</v>
      </c>
      <c r="E2" s="28"/>
      <c r="F2" s="2" t="str">
        <f>TEXT(ROUND(F1,0),"# ###")&amp;" mil.eur"</f>
        <v xml:space="preserve"> mil.eur</v>
      </c>
      <c r="G2" s="2" t="str">
        <f>TEXT(ROUND(G1,0),"# ###")&amp;" mil.eur"</f>
        <v xml:space="preserve"> mil.eur</v>
      </c>
      <c r="H2" s="28"/>
      <c r="I2" s="2" t="str">
        <f t="shared" ref="I2:J2" si="2">TEXT(ROUND(I1,0),"# ###")&amp;" mil.eur"</f>
        <v>-6 900 mil.eur</v>
      </c>
      <c r="J2" s="2" t="str">
        <f t="shared" si="2"/>
        <v>-6 653 mil.eur</v>
      </c>
      <c r="K2" s="2" t="str">
        <f t="shared" ref="K2:L2" si="3">TEXT(ROUND(K1,0),"# ###")&amp;" mil.eur"</f>
        <v>-6 631 mil.eur</v>
      </c>
      <c r="L2" s="2" t="str">
        <f t="shared" si="3"/>
        <v>-6 773 mil.eur</v>
      </c>
    </row>
    <row r="3" spans="1:23" ht="15" customHeight="1" x14ac:dyDescent="0.3">
      <c r="A3" s="26"/>
      <c r="B3" s="37" t="s">
        <v>97</v>
      </c>
      <c r="C3" s="29"/>
      <c r="D3" s="30"/>
      <c r="E3" s="29"/>
      <c r="F3" s="30" t="str">
        <f>IF(F1-$D$1&gt;0,"+","")&amp;TEXT(ROUND((F1-$D$1),0),"# ###")&amp;" mil.eur"</f>
        <v>+6 603 mil.eur</v>
      </c>
      <c r="G3" s="30" t="str">
        <f>IF(G1-$D$1&gt;0,"+","")&amp;TEXT(ROUND((G1-$D$1),0),"# ###")&amp;" mil.eur"</f>
        <v>+6 603 mil.eur</v>
      </c>
      <c r="H3" s="29"/>
      <c r="I3" s="30" t="str">
        <f t="shared" ref="I3:J3" si="4">IF(I1-$D$1&gt;0,"+","")&amp;TEXT(ROUND((I1-$D$1),0),"# ###")&amp;" mil.eur"</f>
        <v>-296 mil.eur</v>
      </c>
      <c r="J3" s="30" t="str">
        <f t="shared" si="4"/>
        <v>-50 mil.eur</v>
      </c>
      <c r="K3" s="30" t="str">
        <f t="shared" ref="K3:L3" si="5">IF(K1-$D$1&gt;0,"+","")&amp;TEXT(ROUND((K1-$D$1),0),"# ###")&amp;" mil.eur"</f>
        <v>-28 mil.eur</v>
      </c>
      <c r="L3" s="30" t="str">
        <f t="shared" si="5"/>
        <v>-170 mil.eur</v>
      </c>
    </row>
    <row r="4" spans="1:23" ht="15" customHeight="1" thickBot="1" x14ac:dyDescent="0.35">
      <c r="A4" s="26"/>
      <c r="B4" s="31" t="s">
        <v>1</v>
      </c>
      <c r="C4" s="32"/>
      <c r="D4" s="33"/>
      <c r="E4" s="32"/>
      <c r="F4" s="33"/>
      <c r="G4" s="33" t="str">
        <f>IF(G1-F1&gt;0,"+","")&amp;TEXT(ROUND((G1-F1),0),"# ###")&amp;" mil.eur"</f>
        <v xml:space="preserve"> mil.eur</v>
      </c>
      <c r="H4" s="32"/>
      <c r="I4" s="33"/>
      <c r="J4" s="33"/>
      <c r="K4" s="33"/>
      <c r="L4" s="33"/>
    </row>
    <row r="5" spans="1:23" ht="15" customHeight="1" x14ac:dyDescent="0.3">
      <c r="A5" s="26"/>
      <c r="B5" s="57" t="s">
        <v>96</v>
      </c>
      <c r="C5" s="26"/>
      <c r="D5" s="26"/>
      <c r="E5" s="26"/>
      <c r="F5" s="34"/>
      <c r="G5" s="34"/>
      <c r="H5" s="26"/>
      <c r="I5" s="34"/>
      <c r="J5" s="34"/>
      <c r="K5" s="34"/>
      <c r="L5" s="34"/>
    </row>
    <row r="6" spans="1:23" ht="15" customHeight="1" thickBot="1" x14ac:dyDescent="0.35">
      <c r="A6" s="26"/>
      <c r="B6" s="58"/>
      <c r="C6" s="26"/>
      <c r="D6" s="26"/>
      <c r="E6" s="26"/>
      <c r="F6" s="34"/>
      <c r="G6" s="34"/>
      <c r="H6" s="26"/>
      <c r="I6" s="34"/>
      <c r="J6" s="34"/>
      <c r="K6" s="34"/>
      <c r="L6" s="34"/>
    </row>
    <row r="7" spans="1:23" ht="15" customHeight="1" thickBot="1" x14ac:dyDescent="0.35">
      <c r="A7" s="26"/>
      <c r="B7" s="3" t="s">
        <v>2</v>
      </c>
      <c r="C7" s="28"/>
      <c r="D7" s="4" t="s">
        <v>3</v>
      </c>
      <c r="E7" s="35"/>
      <c r="F7" s="4" t="s">
        <v>3</v>
      </c>
      <c r="G7" s="4" t="s">
        <v>3</v>
      </c>
      <c r="H7" s="35"/>
      <c r="I7" s="5" t="s">
        <v>4</v>
      </c>
      <c r="J7" s="5" t="s">
        <v>4</v>
      </c>
      <c r="K7" s="5" t="s">
        <v>4</v>
      </c>
      <c r="L7" s="5" t="s">
        <v>4</v>
      </c>
    </row>
    <row r="8" spans="1:23" ht="15" customHeight="1" x14ac:dyDescent="0.3">
      <c r="A8" s="26"/>
      <c r="B8" s="6" t="s">
        <v>5</v>
      </c>
      <c r="C8" s="7"/>
      <c r="D8" s="7" t="s">
        <v>98</v>
      </c>
      <c r="E8" s="7"/>
      <c r="F8" s="7" t="s">
        <v>6</v>
      </c>
      <c r="G8" s="7" t="s">
        <v>94</v>
      </c>
      <c r="H8" s="7"/>
      <c r="I8" s="7" t="s">
        <v>99</v>
      </c>
      <c r="J8" s="7" t="s">
        <v>120</v>
      </c>
      <c r="K8" s="7" t="s">
        <v>121</v>
      </c>
      <c r="L8" s="7" t="s">
        <v>122</v>
      </c>
    </row>
    <row r="9" spans="1:23" s="18" customFormat="1" ht="15" customHeight="1" x14ac:dyDescent="0.3">
      <c r="B9" s="13" t="s">
        <v>7</v>
      </c>
      <c r="C9" s="19"/>
      <c r="D9" s="20">
        <f>D11+D31+D36+D43</f>
        <v>59907.167000000009</v>
      </c>
      <c r="E9" s="19"/>
      <c r="F9" s="20">
        <f>F11+F31+F36+F43</f>
        <v>0</v>
      </c>
      <c r="G9" s="20">
        <f>G11+G31+G36+G43</f>
        <v>0</v>
      </c>
      <c r="H9" s="19"/>
      <c r="I9" s="20">
        <f t="shared" ref="I9:J9" si="6">I11+I31+I36+I43</f>
        <v>59778.763258863823</v>
      </c>
      <c r="J9" s="20">
        <f t="shared" si="6"/>
        <v>60109.1462652841</v>
      </c>
      <c r="K9" s="20">
        <f t="shared" ref="K9:L9" si="7">K11+K31+K36+K43</f>
        <v>60286.841293526537</v>
      </c>
      <c r="L9" s="20">
        <f t="shared" si="7"/>
        <v>60415.610055879246</v>
      </c>
      <c r="M9"/>
      <c r="N9"/>
      <c r="O9"/>
      <c r="P9"/>
      <c r="Q9"/>
      <c r="R9"/>
      <c r="S9"/>
      <c r="T9"/>
      <c r="U9"/>
      <c r="V9"/>
      <c r="W9"/>
    </row>
    <row r="10" spans="1:23" s="18" customFormat="1" ht="15" customHeight="1" x14ac:dyDescent="0.3">
      <c r="B10" s="13" t="s">
        <v>8</v>
      </c>
      <c r="C10" s="19"/>
      <c r="D10" s="21">
        <f>D9/D$96*100</f>
        <v>42.821005251728941</v>
      </c>
      <c r="E10" s="19"/>
      <c r="F10" s="21" t="e">
        <f>F9/F$96*100</f>
        <v>#DIV/0!</v>
      </c>
      <c r="G10" s="21" t="e">
        <f>G9/G$96*100</f>
        <v>#DIV/0!</v>
      </c>
      <c r="H10" s="19"/>
      <c r="I10" s="21">
        <f t="shared" ref="I10:J10" si="8">I9/I$96*100</f>
        <v>43.310838047530808</v>
      </c>
      <c r="J10" s="21">
        <f t="shared" si="8"/>
        <v>43.631906014250504</v>
      </c>
      <c r="K10" s="21">
        <f t="shared" ref="K10:L10" si="9">K9/K$96*100</f>
        <v>43.760890923423162</v>
      </c>
      <c r="L10" s="21">
        <f t="shared" si="9"/>
        <v>43.60881593457399</v>
      </c>
      <c r="M10"/>
      <c r="N10"/>
      <c r="O10"/>
      <c r="P10"/>
      <c r="Q10"/>
      <c r="R10"/>
      <c r="S10"/>
      <c r="T10"/>
      <c r="U10"/>
      <c r="V10"/>
      <c r="W10"/>
    </row>
    <row r="11" spans="1:23" ht="15" customHeight="1" x14ac:dyDescent="0.3">
      <c r="A11" s="26"/>
      <c r="B11" s="8" t="s">
        <v>9</v>
      </c>
      <c r="C11" s="22"/>
      <c r="D11" s="23">
        <v>29284.002</v>
      </c>
      <c r="E11" s="22"/>
      <c r="F11" s="23"/>
      <c r="G11" s="23"/>
      <c r="H11" s="22"/>
      <c r="I11" s="23">
        <v>28305.484613085267</v>
      </c>
      <c r="J11" s="23">
        <v>28517.373937618144</v>
      </c>
      <c r="K11" s="23">
        <v>28540.773937618142</v>
      </c>
      <c r="L11" s="23">
        <v>28525.671937618143</v>
      </c>
    </row>
    <row r="12" spans="1:23" ht="15" customHeight="1" x14ac:dyDescent="0.3">
      <c r="A12" s="26"/>
      <c r="B12" s="9" t="s">
        <v>10</v>
      </c>
      <c r="C12" s="36"/>
      <c r="D12" s="38">
        <v>17506.295000000002</v>
      </c>
      <c r="E12" s="36"/>
      <c r="F12" s="34"/>
      <c r="G12" s="34"/>
      <c r="H12" s="36"/>
      <c r="I12" s="38">
        <v>16419.249362077186</v>
      </c>
      <c r="J12" s="38">
        <v>16513.675422995315</v>
      </c>
      <c r="K12" s="38">
        <v>17021.275422995313</v>
      </c>
      <c r="L12" s="38">
        <v>17016.073422995312</v>
      </c>
    </row>
    <row r="13" spans="1:23" ht="15" customHeight="1" x14ac:dyDescent="0.3">
      <c r="A13" s="26"/>
      <c r="B13" s="10" t="s">
        <v>11</v>
      </c>
      <c r="C13" s="36"/>
      <c r="D13" s="38">
        <v>11532.225</v>
      </c>
      <c r="E13" s="36"/>
      <c r="F13" s="34"/>
      <c r="G13" s="34"/>
      <c r="H13" s="36"/>
      <c r="I13" s="38">
        <v>11120</v>
      </c>
      <c r="J13" s="38">
        <v>11166</v>
      </c>
      <c r="K13" s="38">
        <v>11166</v>
      </c>
      <c r="L13" s="38">
        <v>11166</v>
      </c>
    </row>
    <row r="14" spans="1:23" ht="15" customHeight="1" x14ac:dyDescent="0.3">
      <c r="A14" s="26"/>
      <c r="B14" s="10" t="s">
        <v>12</v>
      </c>
      <c r="C14" s="36"/>
      <c r="D14" s="38">
        <v>3248.1759999999999</v>
      </c>
      <c r="E14" s="36"/>
      <c r="F14" s="34"/>
      <c r="G14" s="34"/>
      <c r="H14" s="36"/>
      <c r="I14" s="38">
        <v>2800.0899999999997</v>
      </c>
      <c r="J14" s="38">
        <v>2819.59</v>
      </c>
      <c r="K14" s="38">
        <v>2888.39</v>
      </c>
      <c r="L14" s="38">
        <v>2885.89</v>
      </c>
    </row>
    <row r="15" spans="1:23" ht="15" customHeight="1" x14ac:dyDescent="0.3">
      <c r="A15" s="26"/>
      <c r="B15" s="10" t="s">
        <v>13</v>
      </c>
      <c r="C15" s="36"/>
      <c r="D15" s="38">
        <v>593.69000000000005</v>
      </c>
      <c r="E15" s="36"/>
      <c r="F15" s="34"/>
      <c r="G15" s="34"/>
      <c r="H15" s="36"/>
      <c r="I15" s="38">
        <v>628.33082884299995</v>
      </c>
      <c r="J15" s="38">
        <v>651.85245507100012</v>
      </c>
      <c r="K15" s="38">
        <v>651.85245507100024</v>
      </c>
      <c r="L15" s="38">
        <v>651.85245507100024</v>
      </c>
    </row>
    <row r="16" spans="1:23" ht="15" customHeight="1" x14ac:dyDescent="0.3">
      <c r="A16" s="26"/>
      <c r="B16" s="10" t="s">
        <v>14</v>
      </c>
      <c r="C16" s="36"/>
      <c r="D16" s="38">
        <v>0</v>
      </c>
      <c r="E16" s="36"/>
      <c r="F16" s="34"/>
      <c r="G16" s="34"/>
      <c r="H16" s="36"/>
      <c r="I16" s="38">
        <v>0</v>
      </c>
      <c r="J16" s="38">
        <v>0</v>
      </c>
      <c r="K16" s="38">
        <v>0</v>
      </c>
      <c r="L16" s="38">
        <v>0</v>
      </c>
    </row>
    <row r="17" spans="1:23" ht="15" customHeight="1" x14ac:dyDescent="0.3">
      <c r="A17" s="26"/>
      <c r="B17" s="10" t="s">
        <v>15</v>
      </c>
      <c r="C17" s="36"/>
      <c r="D17" s="38">
        <v>379.476</v>
      </c>
      <c r="E17" s="36"/>
      <c r="F17" s="34"/>
      <c r="G17" s="34"/>
      <c r="H17" s="36"/>
      <c r="I17" s="38">
        <v>380.10453949943394</v>
      </c>
      <c r="J17" s="38">
        <v>383</v>
      </c>
      <c r="K17" s="38">
        <v>382</v>
      </c>
      <c r="L17" s="38">
        <v>382</v>
      </c>
    </row>
    <row r="18" spans="1:23" ht="15" customHeight="1" x14ac:dyDescent="0.3">
      <c r="A18" s="26"/>
      <c r="B18" s="10" t="s">
        <v>16</v>
      </c>
      <c r="C18" s="36"/>
      <c r="D18" s="38">
        <v>137.22999999999999</v>
      </c>
      <c r="E18" s="36"/>
      <c r="F18" s="34"/>
      <c r="G18" s="34"/>
      <c r="H18" s="36"/>
      <c r="I18" s="38">
        <v>138.19999999999999</v>
      </c>
      <c r="J18" s="38">
        <v>140.19999999999999</v>
      </c>
      <c r="K18" s="38">
        <v>139</v>
      </c>
      <c r="L18" s="38">
        <v>137.9</v>
      </c>
    </row>
    <row r="19" spans="1:23" ht="15" customHeight="1" x14ac:dyDescent="0.3">
      <c r="A19" s="26"/>
      <c r="B19" s="10" t="s">
        <v>17</v>
      </c>
      <c r="C19" s="36"/>
      <c r="D19" s="38">
        <v>307.483</v>
      </c>
      <c r="E19" s="36"/>
      <c r="F19" s="34"/>
      <c r="G19" s="34"/>
      <c r="H19" s="36"/>
      <c r="I19" s="38">
        <v>307</v>
      </c>
      <c r="J19" s="38">
        <v>307</v>
      </c>
      <c r="K19" s="38">
        <v>307</v>
      </c>
      <c r="L19" s="38">
        <v>307</v>
      </c>
    </row>
    <row r="20" spans="1:23" ht="15" customHeight="1" x14ac:dyDescent="0.3">
      <c r="A20" s="26"/>
      <c r="B20" s="10" t="s">
        <v>18</v>
      </c>
      <c r="C20" s="36"/>
      <c r="D20" s="38">
        <v>1308.0150000000001</v>
      </c>
      <c r="E20" s="36"/>
      <c r="F20" s="34"/>
      <c r="G20" s="34"/>
      <c r="H20" s="36"/>
      <c r="I20" s="38">
        <v>1045.5239937347505</v>
      </c>
      <c r="J20" s="38">
        <v>1046.0329679243132</v>
      </c>
      <c r="K20" s="38">
        <v>1487.0329679243132</v>
      </c>
      <c r="L20" s="38">
        <v>1485.4309679243124</v>
      </c>
    </row>
    <row r="21" spans="1:23" ht="15" customHeight="1" x14ac:dyDescent="0.3">
      <c r="A21" s="26"/>
      <c r="B21" s="9" t="s">
        <v>19</v>
      </c>
      <c r="C21" s="36"/>
      <c r="D21" s="38">
        <v>11777.706999999999</v>
      </c>
      <c r="E21" s="36"/>
      <c r="F21" s="34"/>
      <c r="G21" s="34"/>
      <c r="H21" s="36"/>
      <c r="I21" s="38">
        <v>11886.23525100808</v>
      </c>
      <c r="J21" s="38">
        <v>12003.698514622829</v>
      </c>
      <c r="K21" s="38">
        <v>11519.498514622828</v>
      </c>
      <c r="L21" s="38">
        <v>11509.598514622829</v>
      </c>
    </row>
    <row r="22" spans="1:23" ht="15" customHeight="1" x14ac:dyDescent="0.3">
      <c r="A22" s="26"/>
      <c r="B22" s="10" t="s">
        <v>20</v>
      </c>
      <c r="C22" s="36"/>
      <c r="D22" s="38">
        <v>5158.4030000000002</v>
      </c>
      <c r="E22" s="36"/>
      <c r="F22" s="34"/>
      <c r="G22" s="34"/>
      <c r="H22" s="36"/>
      <c r="I22" s="38">
        <v>5094</v>
      </c>
      <c r="J22" s="38">
        <v>5201</v>
      </c>
      <c r="K22" s="38">
        <v>5222</v>
      </c>
      <c r="L22" s="38">
        <v>5208</v>
      </c>
    </row>
    <row r="23" spans="1:23" s="26" customFormat="1" ht="15" customHeight="1" x14ac:dyDescent="0.3">
      <c r="B23" s="11" t="s">
        <v>21</v>
      </c>
      <c r="C23" s="36"/>
      <c r="D23" s="38">
        <v>4997.1149999999998</v>
      </c>
      <c r="E23" s="36"/>
      <c r="F23" s="34"/>
      <c r="G23" s="34"/>
      <c r="H23" s="36"/>
      <c r="I23" s="38"/>
      <c r="J23" s="38"/>
      <c r="K23" s="38"/>
      <c r="L23" s="38"/>
      <c r="M23"/>
      <c r="N23"/>
      <c r="O23"/>
      <c r="P23"/>
      <c r="Q23"/>
      <c r="R23"/>
      <c r="S23"/>
      <c r="T23"/>
      <c r="U23"/>
      <c r="V23"/>
      <c r="W23"/>
    </row>
    <row r="24" spans="1:23" s="26" customFormat="1" ht="15" customHeight="1" x14ac:dyDescent="0.3">
      <c r="B24" s="11" t="s">
        <v>22</v>
      </c>
      <c r="C24" s="36"/>
      <c r="D24" s="38">
        <v>161.28800000000001</v>
      </c>
      <c r="E24" s="36"/>
      <c r="F24" s="34"/>
      <c r="G24" s="34"/>
      <c r="H24" s="36"/>
      <c r="I24" s="38"/>
      <c r="J24" s="38"/>
      <c r="K24" s="38"/>
      <c r="L24" s="38"/>
      <c r="M24"/>
      <c r="N24"/>
      <c r="O24"/>
      <c r="P24"/>
      <c r="Q24"/>
      <c r="R24"/>
      <c r="S24"/>
      <c r="T24"/>
      <c r="U24"/>
      <c r="V24"/>
      <c r="W24"/>
    </row>
    <row r="25" spans="1:23" ht="15" customHeight="1" x14ac:dyDescent="0.3">
      <c r="A25" s="26"/>
      <c r="B25" s="10" t="s">
        <v>23</v>
      </c>
      <c r="C25" s="36"/>
      <c r="D25" s="38">
        <v>5912.9759999999997</v>
      </c>
      <c r="E25" s="36"/>
      <c r="F25" s="34"/>
      <c r="G25" s="34"/>
      <c r="H25" s="36"/>
      <c r="I25" s="38">
        <v>5621</v>
      </c>
      <c r="J25" s="38">
        <v>5627</v>
      </c>
      <c r="K25" s="38">
        <v>5622</v>
      </c>
      <c r="L25" s="38">
        <v>5622</v>
      </c>
    </row>
    <row r="26" spans="1:23" ht="15" customHeight="1" x14ac:dyDescent="0.3">
      <c r="A26" s="26"/>
      <c r="B26" s="15" t="s">
        <v>24</v>
      </c>
      <c r="C26" s="36"/>
      <c r="D26" s="38">
        <v>497.73899999999998</v>
      </c>
      <c r="E26" s="36"/>
      <c r="F26" s="34"/>
      <c r="G26" s="34"/>
      <c r="H26" s="36"/>
      <c r="I26" s="38">
        <v>485</v>
      </c>
      <c r="J26" s="38">
        <v>520</v>
      </c>
      <c r="K26" s="38">
        <v>515</v>
      </c>
      <c r="L26" s="38">
        <v>515</v>
      </c>
    </row>
    <row r="27" spans="1:23" ht="15" customHeight="1" x14ac:dyDescent="0.3">
      <c r="A27" s="26"/>
      <c r="B27" s="10" t="s">
        <v>25</v>
      </c>
      <c r="C27" s="36"/>
      <c r="D27" s="38">
        <v>511.18400000000003</v>
      </c>
      <c r="E27" s="36"/>
      <c r="F27" s="34"/>
      <c r="G27" s="34"/>
      <c r="H27" s="36"/>
      <c r="I27" s="38">
        <v>1031.5</v>
      </c>
      <c r="J27" s="38">
        <v>1040.2</v>
      </c>
      <c r="K27" s="38">
        <v>540</v>
      </c>
      <c r="L27" s="38">
        <v>544.1</v>
      </c>
    </row>
    <row r="28" spans="1:23" ht="15" customHeight="1" x14ac:dyDescent="0.3">
      <c r="A28" s="26"/>
      <c r="B28" s="10" t="s">
        <v>26</v>
      </c>
      <c r="C28" s="36"/>
      <c r="D28" s="38">
        <v>68.156999999999996</v>
      </c>
      <c r="E28" s="36"/>
      <c r="F28" s="34"/>
      <c r="G28" s="34"/>
      <c r="H28" s="36"/>
      <c r="I28" s="38">
        <v>120.48879003807991</v>
      </c>
      <c r="J28" s="38">
        <v>120.41831685282862</v>
      </c>
      <c r="K28" s="38">
        <v>120.41831685282862</v>
      </c>
      <c r="L28" s="38">
        <v>120.41831685282862</v>
      </c>
    </row>
    <row r="29" spans="1:23" ht="15" customHeight="1" x14ac:dyDescent="0.3">
      <c r="A29" s="26"/>
      <c r="B29" s="10" t="s">
        <v>18</v>
      </c>
      <c r="C29" s="36"/>
      <c r="D29" s="38">
        <v>126.98699999999999</v>
      </c>
      <c r="E29" s="36"/>
      <c r="F29" s="34"/>
      <c r="G29" s="34"/>
      <c r="H29" s="36"/>
      <c r="I29" s="38">
        <v>19.246460970000044</v>
      </c>
      <c r="J29" s="38">
        <v>15.080197769999359</v>
      </c>
      <c r="K29" s="38">
        <v>15.080197769999359</v>
      </c>
      <c r="L29" s="38">
        <v>15.080197769999359</v>
      </c>
    </row>
    <row r="30" spans="1:23" ht="15" customHeight="1" x14ac:dyDescent="0.3">
      <c r="A30" s="26"/>
      <c r="B30" s="9" t="s">
        <v>27</v>
      </c>
      <c r="C30" s="36"/>
      <c r="D30" s="38">
        <v>0</v>
      </c>
      <c r="E30" s="36"/>
      <c r="F30" s="34"/>
      <c r="G30" s="34"/>
      <c r="H30" s="36"/>
      <c r="I30" s="38">
        <v>0</v>
      </c>
      <c r="J30" s="38">
        <v>0</v>
      </c>
      <c r="K30" s="38">
        <v>0</v>
      </c>
      <c r="L30" s="38">
        <v>0</v>
      </c>
    </row>
    <row r="31" spans="1:23" ht="15" customHeight="1" x14ac:dyDescent="0.3">
      <c r="A31" s="26"/>
      <c r="B31" s="8" t="s">
        <v>28</v>
      </c>
      <c r="C31" s="22"/>
      <c r="D31" s="23">
        <v>21966.978000000003</v>
      </c>
      <c r="E31" s="22"/>
      <c r="F31" s="23"/>
      <c r="G31" s="23"/>
      <c r="H31" s="22"/>
      <c r="I31" s="23">
        <v>22240.371933984716</v>
      </c>
      <c r="J31" s="23">
        <v>22256.900104669196</v>
      </c>
      <c r="K31" s="23">
        <v>22342.911567095827</v>
      </c>
      <c r="L31" s="23">
        <v>22342.911567095827</v>
      </c>
    </row>
    <row r="32" spans="1:23" ht="15" customHeight="1" x14ac:dyDescent="0.3">
      <c r="A32" s="26"/>
      <c r="B32" s="9" t="s">
        <v>29</v>
      </c>
      <c r="C32" s="36"/>
      <c r="D32" s="38">
        <v>21586.595000000001</v>
      </c>
      <c r="E32" s="36"/>
      <c r="F32" s="34"/>
      <c r="G32" s="34"/>
      <c r="H32" s="36"/>
      <c r="I32" s="38">
        <v>21542.641633197996</v>
      </c>
      <c r="J32" s="38">
        <v>21578.199230479226</v>
      </c>
      <c r="K32" s="38">
        <v>21664.210692905857</v>
      </c>
      <c r="L32" s="38">
        <v>21664.210692905857</v>
      </c>
    </row>
    <row r="33" spans="1:23" s="26" customFormat="1" ht="15" customHeight="1" x14ac:dyDescent="0.3">
      <c r="B33" s="10" t="s">
        <v>30</v>
      </c>
      <c r="C33" s="36"/>
      <c r="D33" s="38">
        <v>11828.956</v>
      </c>
      <c r="E33" s="36"/>
      <c r="F33" s="34"/>
      <c r="G33" s="34"/>
      <c r="H33" s="36"/>
      <c r="I33" s="38"/>
      <c r="J33" s="38"/>
      <c r="K33" s="38"/>
      <c r="L33" s="38"/>
      <c r="M33"/>
      <c r="N33"/>
      <c r="O33"/>
      <c r="P33"/>
      <c r="Q33"/>
      <c r="R33"/>
      <c r="S33"/>
      <c r="T33"/>
      <c r="U33"/>
      <c r="V33"/>
      <c r="W33"/>
    </row>
    <row r="34" spans="1:23" s="26" customFormat="1" ht="15" customHeight="1" x14ac:dyDescent="0.3">
      <c r="B34" s="10" t="s">
        <v>31</v>
      </c>
      <c r="C34" s="36"/>
      <c r="D34" s="38">
        <v>9757.6389999999992</v>
      </c>
      <c r="E34" s="36"/>
      <c r="F34" s="34"/>
      <c r="G34" s="34"/>
      <c r="H34" s="36"/>
      <c r="I34" s="38"/>
      <c r="J34" s="38"/>
      <c r="K34" s="38"/>
      <c r="L34" s="38"/>
      <c r="M34"/>
      <c r="N34"/>
      <c r="O34"/>
      <c r="P34"/>
      <c r="Q34"/>
      <c r="R34"/>
      <c r="S34"/>
      <c r="T34"/>
      <c r="U34"/>
      <c r="V34"/>
      <c r="W34"/>
    </row>
    <row r="35" spans="1:23" ht="15" customHeight="1" x14ac:dyDescent="0.3">
      <c r="A35" s="26"/>
      <c r="B35" s="9" t="s">
        <v>32</v>
      </c>
      <c r="C35" s="36"/>
      <c r="D35" s="38">
        <v>380.38299999999998</v>
      </c>
      <c r="E35" s="36"/>
      <c r="F35" s="34"/>
      <c r="G35" s="34"/>
      <c r="H35" s="36"/>
      <c r="I35" s="38">
        <v>697.73030078672014</v>
      </c>
      <c r="J35" s="38">
        <v>678.70087418997002</v>
      </c>
      <c r="K35" s="38">
        <v>678.70087418996934</v>
      </c>
      <c r="L35" s="38">
        <v>678.70087418996945</v>
      </c>
    </row>
    <row r="36" spans="1:23" ht="15" customHeight="1" x14ac:dyDescent="0.3">
      <c r="A36" s="26"/>
      <c r="B36" s="8" t="s">
        <v>33</v>
      </c>
      <c r="C36" s="22"/>
      <c r="D36" s="23">
        <v>5225.6539999999995</v>
      </c>
      <c r="E36" s="22"/>
      <c r="F36" s="23"/>
      <c r="G36" s="23"/>
      <c r="H36" s="22"/>
      <c r="I36" s="23">
        <v>5104.8255785712117</v>
      </c>
      <c r="J36" s="23">
        <v>5238.7980734545818</v>
      </c>
      <c r="K36" s="23">
        <v>5238.7265951956597</v>
      </c>
      <c r="L36" s="23">
        <v>5454.6755693841696</v>
      </c>
    </row>
    <row r="37" spans="1:23" ht="15" customHeight="1" x14ac:dyDescent="0.3">
      <c r="A37" s="26"/>
      <c r="B37" s="9" t="s">
        <v>34</v>
      </c>
      <c r="C37" s="36"/>
      <c r="D37" s="38">
        <v>3946.24</v>
      </c>
      <c r="E37" s="36"/>
      <c r="F37" s="34"/>
      <c r="G37" s="34"/>
      <c r="H37" s="36"/>
      <c r="I37" s="38">
        <v>4043.725685465392</v>
      </c>
      <c r="J37" s="38">
        <v>4019.7580315384357</v>
      </c>
      <c r="K37" s="38">
        <v>4060.0192469541262</v>
      </c>
      <c r="L37" s="38">
        <v>4123.7303640668633</v>
      </c>
    </row>
    <row r="38" spans="1:23" ht="15" customHeight="1" x14ac:dyDescent="0.3">
      <c r="A38" s="26"/>
      <c r="B38" s="10" t="s">
        <v>35</v>
      </c>
      <c r="C38" s="36"/>
      <c r="D38" s="38">
        <v>3508.3409999999999</v>
      </c>
      <c r="E38" s="36"/>
      <c r="F38" s="34"/>
      <c r="G38" s="34"/>
      <c r="H38" s="36"/>
      <c r="I38" s="38">
        <v>3495.2286598160158</v>
      </c>
      <c r="J38" s="38">
        <v>3472.5556919438595</v>
      </c>
      <c r="K38" s="38">
        <v>3512.8169073595495</v>
      </c>
      <c r="L38" s="38">
        <v>3576.5280244722871</v>
      </c>
    </row>
    <row r="39" spans="1:23" ht="15" customHeight="1" x14ac:dyDescent="0.3">
      <c r="A39" s="26"/>
      <c r="B39" s="10" t="s">
        <v>36</v>
      </c>
      <c r="C39" s="36"/>
      <c r="D39" s="38">
        <v>437.899</v>
      </c>
      <c r="E39" s="36"/>
      <c r="F39" s="34"/>
      <c r="G39" s="34"/>
      <c r="H39" s="36"/>
      <c r="I39" s="38">
        <v>548.49702564937616</v>
      </c>
      <c r="J39" s="38">
        <v>547.20233959457642</v>
      </c>
      <c r="K39" s="38">
        <v>547.20233959457642</v>
      </c>
      <c r="L39" s="38">
        <v>547.20233959457653</v>
      </c>
    </row>
    <row r="40" spans="1:23" ht="15" customHeight="1" x14ac:dyDescent="0.3">
      <c r="A40" s="26"/>
      <c r="B40" s="9" t="s">
        <v>37</v>
      </c>
      <c r="C40" s="36"/>
      <c r="D40" s="38">
        <v>1279.414</v>
      </c>
      <c r="E40" s="36"/>
      <c r="F40" s="34"/>
      <c r="G40" s="34"/>
      <c r="H40" s="36"/>
      <c r="I40" s="38">
        <v>1061.0998931058202</v>
      </c>
      <c r="J40" s="38">
        <v>1219.0400419161465</v>
      </c>
      <c r="K40" s="38">
        <v>1178.7073482415331</v>
      </c>
      <c r="L40" s="38">
        <v>1330.9452053173063</v>
      </c>
    </row>
    <row r="41" spans="1:23" ht="15" customHeight="1" x14ac:dyDescent="0.3">
      <c r="A41" s="26"/>
      <c r="B41" s="10" t="s">
        <v>38</v>
      </c>
      <c r="C41" s="36"/>
      <c r="D41" s="38">
        <v>535.505</v>
      </c>
      <c r="E41" s="36"/>
      <c r="F41" s="34"/>
      <c r="G41" s="34"/>
      <c r="H41" s="36"/>
      <c r="I41" s="38">
        <v>460.95455415926284</v>
      </c>
      <c r="J41" s="38">
        <v>544.14347900186556</v>
      </c>
      <c r="K41" s="38">
        <v>544.14347900186567</v>
      </c>
      <c r="L41" s="38">
        <v>619.14347900186567</v>
      </c>
    </row>
    <row r="42" spans="1:23" ht="15" customHeight="1" x14ac:dyDescent="0.3">
      <c r="A42" s="26"/>
      <c r="B42" s="10" t="s">
        <v>39</v>
      </c>
      <c r="C42" s="36"/>
      <c r="D42" s="38">
        <v>622.03399999999999</v>
      </c>
      <c r="E42" s="36"/>
      <c r="F42" s="34"/>
      <c r="G42" s="34"/>
      <c r="H42" s="36"/>
      <c r="I42" s="38">
        <v>640.63937794655749</v>
      </c>
      <c r="J42" s="38">
        <v>702.63662191428079</v>
      </c>
      <c r="K42" s="38">
        <v>662.30392823966747</v>
      </c>
      <c r="L42" s="38">
        <v>739.54178531544062</v>
      </c>
    </row>
    <row r="43" spans="1:23" ht="15" customHeight="1" x14ac:dyDescent="0.3">
      <c r="A43" s="26"/>
      <c r="B43" s="8" t="s">
        <v>40</v>
      </c>
      <c r="C43" s="22"/>
      <c r="D43" s="23">
        <v>3430.5329999999999</v>
      </c>
      <c r="E43" s="22"/>
      <c r="F43" s="23"/>
      <c r="G43" s="23"/>
      <c r="H43" s="22"/>
      <c r="I43" s="23">
        <v>4128.0811332226285</v>
      </c>
      <c r="J43" s="23">
        <v>4096.0741495421789</v>
      </c>
      <c r="K43" s="23">
        <v>4164.4291936169066</v>
      </c>
      <c r="L43" s="23">
        <v>4092.3509817811096</v>
      </c>
    </row>
    <row r="44" spans="1:23" ht="15" customHeight="1" x14ac:dyDescent="0.3">
      <c r="A44" s="26"/>
      <c r="B44" s="10" t="s">
        <v>41</v>
      </c>
      <c r="C44" s="36"/>
      <c r="D44" s="38">
        <v>2379.2849999999999</v>
      </c>
      <c r="E44" s="36"/>
      <c r="F44" s="34"/>
      <c r="G44" s="34"/>
      <c r="H44" s="36"/>
      <c r="I44" s="38">
        <v>3103.256464864603</v>
      </c>
      <c r="J44" s="38">
        <v>3103.256464864603</v>
      </c>
      <c r="K44" s="38">
        <v>3103.256464864603</v>
      </c>
      <c r="L44" s="38">
        <v>3103.256464864603</v>
      </c>
    </row>
    <row r="45" spans="1:23" ht="15" customHeight="1" x14ac:dyDescent="0.3">
      <c r="A45" s="26"/>
      <c r="B45" s="9" t="s">
        <v>42</v>
      </c>
      <c r="C45" s="36"/>
      <c r="D45" s="38">
        <v>0</v>
      </c>
      <c r="E45" s="36"/>
      <c r="F45" s="34"/>
      <c r="G45" s="34"/>
      <c r="H45" s="36"/>
      <c r="I45" s="38"/>
      <c r="J45" s="38"/>
      <c r="K45" s="38"/>
      <c r="L45" s="38"/>
    </row>
    <row r="46" spans="1:23" ht="15" customHeight="1" x14ac:dyDescent="0.3">
      <c r="A46" s="26"/>
      <c r="B46" s="9" t="s">
        <v>43</v>
      </c>
      <c r="C46" s="36"/>
      <c r="D46" s="38">
        <v>2997.645</v>
      </c>
      <c r="E46" s="36"/>
      <c r="F46" s="34"/>
      <c r="G46" s="34"/>
      <c r="H46" s="36"/>
      <c r="I46" s="38">
        <v>1581.1568376158007</v>
      </c>
      <c r="J46" s="38">
        <v>1655.6787549495248</v>
      </c>
      <c r="K46" s="38">
        <v>1724.0337990242515</v>
      </c>
      <c r="L46" s="38">
        <v>1651.955587188455</v>
      </c>
    </row>
    <row r="47" spans="1:23" ht="15" customHeight="1" x14ac:dyDescent="0.3">
      <c r="A47" s="26"/>
      <c r="B47" s="9" t="s">
        <v>44</v>
      </c>
      <c r="C47" s="36"/>
      <c r="D47" s="38">
        <v>432.88799999999998</v>
      </c>
      <c r="E47" s="36"/>
      <c r="F47" s="34"/>
      <c r="G47" s="34"/>
      <c r="H47" s="36"/>
      <c r="I47" s="38">
        <v>2546.9242956068279</v>
      </c>
      <c r="J47" s="38">
        <v>2440.3953945926546</v>
      </c>
      <c r="K47" s="38">
        <v>2440.3953945926546</v>
      </c>
      <c r="L47" s="38">
        <v>2440.3953945926546</v>
      </c>
    </row>
    <row r="48" spans="1:23" s="18" customFormat="1" ht="15" customHeight="1" x14ac:dyDescent="0.3">
      <c r="B48" s="13" t="s">
        <v>45</v>
      </c>
      <c r="C48" s="19"/>
      <c r="D48" s="20">
        <f>D51+D54+D55+D58+D64+D67+D84+D88</f>
        <v>66510.510999999999</v>
      </c>
      <c r="E48" s="36"/>
      <c r="F48" s="20">
        <f t="shared" ref="F48:G48" si="10">F51+F54+F55+F58+F64+F67+F84+F88</f>
        <v>0</v>
      </c>
      <c r="G48" s="20">
        <f t="shared" si="10"/>
        <v>0</v>
      </c>
      <c r="H48" s="19"/>
      <c r="I48" s="20">
        <f t="shared" ref="I48:J48" si="11">I51+I54+I55+I58+I64+I67+I84+I88</f>
        <v>66678.524195040198</v>
      </c>
      <c r="J48" s="20">
        <f t="shared" si="11"/>
        <v>66762.087455397355</v>
      </c>
      <c r="K48" s="20">
        <f t="shared" ref="K48:L48" si="12">K51+K54+K55+K58+K64+K67+K84+K88</f>
        <v>66918.153435744345</v>
      </c>
      <c r="L48" s="20">
        <f t="shared" si="12"/>
        <v>67189.021638652484</v>
      </c>
      <c r="M48"/>
      <c r="N48"/>
      <c r="O48"/>
      <c r="P48"/>
      <c r="Q48"/>
      <c r="R48"/>
      <c r="S48"/>
      <c r="T48"/>
      <c r="U48"/>
      <c r="V48"/>
      <c r="W48"/>
    </row>
    <row r="49" spans="1:23" s="18" customFormat="1" ht="15" customHeight="1" x14ac:dyDescent="0.3">
      <c r="B49" s="13" t="s">
        <v>8</v>
      </c>
      <c r="C49" s="19"/>
      <c r="D49" s="21">
        <f>D48/D$96*100</f>
        <v>47.541005249441618</v>
      </c>
      <c r="E49" s="19"/>
      <c r="F49" s="21" t="e">
        <f>F48/F$96*100</f>
        <v>#DIV/0!</v>
      </c>
      <c r="G49" s="21" t="e">
        <f>G48/G$96*100</f>
        <v>#DIV/0!</v>
      </c>
      <c r="H49" s="19"/>
      <c r="I49" s="21">
        <f t="shared" ref="I49:J49" si="13">I48/I$96*100</f>
        <v>48.309844587350852</v>
      </c>
      <c r="J49" s="21">
        <f t="shared" si="13"/>
        <v>48.461129564427729</v>
      </c>
      <c r="K49" s="21">
        <f t="shared" ref="K49:L49" si="14">K48/K$96*100</f>
        <v>48.574414423881052</v>
      </c>
      <c r="L49" s="21">
        <f t="shared" si="14"/>
        <v>48.497957311927756</v>
      </c>
      <c r="M49"/>
      <c r="N49"/>
      <c r="O49"/>
      <c r="P49"/>
      <c r="Q49"/>
      <c r="R49"/>
      <c r="S49"/>
      <c r="T49"/>
      <c r="U49"/>
      <c r="V49"/>
      <c r="W49"/>
    </row>
    <row r="50" spans="1:23" ht="15" customHeight="1" x14ac:dyDescent="0.3">
      <c r="A50" s="26"/>
      <c r="B50" s="8" t="s">
        <v>46</v>
      </c>
      <c r="C50" s="22"/>
      <c r="D50" s="23">
        <v>59496.889000000003</v>
      </c>
      <c r="E50" s="22"/>
      <c r="F50" s="23"/>
      <c r="G50" s="23"/>
      <c r="H50" s="22"/>
      <c r="I50" s="23">
        <v>58173.428795727654</v>
      </c>
      <c r="J50" s="23">
        <v>58317.849854315653</v>
      </c>
      <c r="K50" s="23">
        <v>58739.765552566045</v>
      </c>
      <c r="L50" s="23">
        <v>58727.731860138447</v>
      </c>
    </row>
    <row r="51" spans="1:23" ht="15" customHeight="1" x14ac:dyDescent="0.3">
      <c r="A51" s="26"/>
      <c r="B51" s="9" t="s">
        <v>47</v>
      </c>
      <c r="C51" s="36"/>
      <c r="D51" s="38">
        <v>15131.905999999999</v>
      </c>
      <c r="E51" s="36"/>
      <c r="F51" s="34"/>
      <c r="G51" s="34"/>
      <c r="H51" s="36"/>
      <c r="I51" s="38">
        <v>15557.000752617201</v>
      </c>
      <c r="J51" s="38">
        <v>15757.593942518099</v>
      </c>
      <c r="K51" s="38">
        <v>15747.938769570861</v>
      </c>
      <c r="L51" s="38">
        <v>15936.890183123782</v>
      </c>
    </row>
    <row r="52" spans="1:23" ht="15" customHeight="1" x14ac:dyDescent="0.3">
      <c r="A52" s="26"/>
      <c r="B52" s="10" t="s">
        <v>48</v>
      </c>
      <c r="C52" s="36"/>
      <c r="D52" s="38">
        <v>10873.553</v>
      </c>
      <c r="E52" s="36"/>
      <c r="F52" s="34"/>
      <c r="G52" s="34"/>
      <c r="H52" s="36"/>
      <c r="I52" s="38">
        <v>10986.06524470902</v>
      </c>
      <c r="J52" s="38">
        <v>11084.093688529691</v>
      </c>
      <c r="K52" s="38">
        <v>11066.223076800168</v>
      </c>
      <c r="L52" s="38">
        <v>11230.772863117596</v>
      </c>
    </row>
    <row r="53" spans="1:23" ht="15" customHeight="1" x14ac:dyDescent="0.3">
      <c r="A53" s="26"/>
      <c r="B53" s="10" t="s">
        <v>49</v>
      </c>
      <c r="C53" s="36"/>
      <c r="D53" s="38">
        <v>4258.3530000000001</v>
      </c>
      <c r="E53" s="36"/>
      <c r="F53" s="34"/>
      <c r="G53" s="34"/>
      <c r="H53" s="36"/>
      <c r="I53" s="38">
        <v>4570.9355079081806</v>
      </c>
      <c r="J53" s="38">
        <v>4673.5002539884072</v>
      </c>
      <c r="K53" s="38">
        <v>4681.7156927706937</v>
      </c>
      <c r="L53" s="38">
        <v>4706.1173200061858</v>
      </c>
    </row>
    <row r="54" spans="1:23" ht="15" customHeight="1" x14ac:dyDescent="0.3">
      <c r="A54" s="26"/>
      <c r="B54" s="9" t="s">
        <v>50</v>
      </c>
      <c r="C54" s="36"/>
      <c r="D54" s="38">
        <v>8298.6640000000007</v>
      </c>
      <c r="E54" s="36"/>
      <c r="F54" s="34"/>
      <c r="G54" s="34"/>
      <c r="H54" s="36"/>
      <c r="I54" s="38">
        <v>7919.2643601864138</v>
      </c>
      <c r="J54" s="38">
        <v>7901.6069584437337</v>
      </c>
      <c r="K54" s="38">
        <v>8224.1431428208143</v>
      </c>
      <c r="L54" s="38">
        <v>7993.9340796426013</v>
      </c>
    </row>
    <row r="55" spans="1:23" ht="15" customHeight="1" x14ac:dyDescent="0.3">
      <c r="A55" s="26"/>
      <c r="B55" s="9" t="s">
        <v>51</v>
      </c>
      <c r="C55" s="36"/>
      <c r="D55" s="38">
        <v>161.471</v>
      </c>
      <c r="E55" s="36"/>
      <c r="F55" s="34"/>
      <c r="G55" s="34"/>
      <c r="H55" s="36"/>
      <c r="I55" s="38">
        <v>146.12263458886628</v>
      </c>
      <c r="J55" s="38">
        <v>162.17057053098327</v>
      </c>
      <c r="K55" s="38">
        <v>162.1705705309833</v>
      </c>
      <c r="L55" s="38">
        <v>162.1705705309833</v>
      </c>
    </row>
    <row r="56" spans="1:23" ht="15" customHeight="1" x14ac:dyDescent="0.3">
      <c r="A56" s="26"/>
      <c r="B56" s="10" t="s">
        <v>52</v>
      </c>
      <c r="C56" s="36"/>
      <c r="D56" s="38">
        <v>161.471</v>
      </c>
      <c r="E56" s="36"/>
      <c r="F56" s="34"/>
      <c r="G56" s="34"/>
      <c r="H56" s="36"/>
      <c r="I56" s="38">
        <v>118.49765661221048</v>
      </c>
      <c r="J56" s="38">
        <v>134.533649</v>
      </c>
      <c r="K56" s="38">
        <v>134.533649</v>
      </c>
      <c r="L56" s="38">
        <v>134.533649</v>
      </c>
    </row>
    <row r="57" spans="1:23" ht="15" customHeight="1" x14ac:dyDescent="0.3">
      <c r="A57" s="26"/>
      <c r="B57" s="10" t="s">
        <v>53</v>
      </c>
      <c r="C57" s="36"/>
      <c r="D57" s="38">
        <v>0</v>
      </c>
      <c r="E57" s="36"/>
      <c r="F57" s="34"/>
      <c r="G57" s="34"/>
      <c r="H57" s="36"/>
      <c r="I57" s="38">
        <v>27.624977976655813</v>
      </c>
      <c r="J57" s="38">
        <v>27.636921530983283</v>
      </c>
      <c r="K57" s="38">
        <v>27.636921530983294</v>
      </c>
      <c r="L57" s="38">
        <v>27.636921530983294</v>
      </c>
    </row>
    <row r="58" spans="1:23" ht="15" customHeight="1" x14ac:dyDescent="0.3">
      <c r="A58" s="26"/>
      <c r="B58" s="9" t="s">
        <v>54</v>
      </c>
      <c r="C58" s="36"/>
      <c r="D58" s="38">
        <v>1479.85</v>
      </c>
      <c r="E58" s="36"/>
      <c r="F58" s="34"/>
      <c r="G58" s="34"/>
      <c r="H58" s="36"/>
      <c r="I58" s="38">
        <v>1713.8661608556499</v>
      </c>
      <c r="J58" s="38">
        <v>1707.267411589133</v>
      </c>
      <c r="K58" s="38">
        <v>1617.4557904467217</v>
      </c>
      <c r="L58" s="38">
        <v>1636.9557904467208</v>
      </c>
    </row>
    <row r="59" spans="1:23" s="26" customFormat="1" ht="15" customHeight="1" x14ac:dyDescent="0.3">
      <c r="B59" s="10" t="s">
        <v>55</v>
      </c>
      <c r="C59" s="36"/>
      <c r="D59" s="38">
        <v>198.77099999999999</v>
      </c>
      <c r="E59" s="36"/>
      <c r="F59" s="34"/>
      <c r="G59" s="34"/>
      <c r="H59" s="36"/>
      <c r="I59" s="38"/>
      <c r="J59" s="38"/>
      <c r="K59" s="38"/>
      <c r="L59" s="38"/>
      <c r="M59"/>
      <c r="N59"/>
      <c r="O59"/>
      <c r="P59"/>
      <c r="Q59"/>
      <c r="R59"/>
      <c r="S59"/>
      <c r="T59"/>
      <c r="U59"/>
      <c r="V59"/>
      <c r="W59"/>
    </row>
    <row r="60" spans="1:23" s="26" customFormat="1" ht="15" customHeight="1" x14ac:dyDescent="0.3">
      <c r="B60" s="10" t="s">
        <v>56</v>
      </c>
      <c r="C60" s="36"/>
      <c r="D60" s="38">
        <v>380.80900000000003</v>
      </c>
      <c r="E60" s="36"/>
      <c r="F60" s="34"/>
      <c r="G60" s="34"/>
      <c r="H60" s="36"/>
      <c r="I60" s="38"/>
      <c r="J60" s="38"/>
      <c r="K60" s="38"/>
      <c r="L60" s="38"/>
      <c r="M60"/>
      <c r="N60"/>
      <c r="O60"/>
      <c r="P60"/>
      <c r="Q60"/>
      <c r="R60"/>
      <c r="S60"/>
      <c r="T60"/>
      <c r="U60"/>
      <c r="V60"/>
      <c r="W60"/>
    </row>
    <row r="61" spans="1:23" s="26" customFormat="1" ht="15" customHeight="1" x14ac:dyDescent="0.3">
      <c r="B61" s="11" t="s">
        <v>57</v>
      </c>
      <c r="C61" s="36"/>
      <c r="D61" s="38">
        <v>17.908999999999999</v>
      </c>
      <c r="E61" s="36"/>
      <c r="F61" s="34"/>
      <c r="G61" s="34"/>
      <c r="H61" s="36"/>
      <c r="I61" s="38"/>
      <c r="J61" s="38"/>
      <c r="K61" s="38"/>
      <c r="L61" s="38"/>
      <c r="M61"/>
      <c r="N61"/>
      <c r="O61"/>
      <c r="P61"/>
      <c r="Q61"/>
      <c r="R61"/>
      <c r="S61"/>
      <c r="T61"/>
      <c r="U61"/>
      <c r="V61"/>
      <c r="W61"/>
    </row>
    <row r="62" spans="1:23" s="26" customFormat="1" ht="15" customHeight="1" x14ac:dyDescent="0.3">
      <c r="B62" s="11" t="s">
        <v>58</v>
      </c>
      <c r="C62" s="36"/>
      <c r="D62" s="38">
        <v>356.9</v>
      </c>
      <c r="E62" s="36"/>
      <c r="F62" s="34"/>
      <c r="G62" s="34"/>
      <c r="H62" s="36"/>
      <c r="I62" s="38"/>
      <c r="J62" s="38"/>
      <c r="K62" s="38"/>
      <c r="L62" s="38"/>
      <c r="M62"/>
      <c r="N62"/>
      <c r="O62"/>
      <c r="P62"/>
      <c r="Q62"/>
      <c r="R62"/>
      <c r="S62"/>
      <c r="T62"/>
      <c r="U62"/>
      <c r="V62"/>
      <c r="W62"/>
    </row>
    <row r="63" spans="1:23" s="26" customFormat="1" ht="15" customHeight="1" x14ac:dyDescent="0.3">
      <c r="B63" s="10" t="s">
        <v>18</v>
      </c>
      <c r="C63" s="36"/>
      <c r="D63" s="38">
        <v>900.27</v>
      </c>
      <c r="E63" s="36"/>
      <c r="F63" s="34"/>
      <c r="G63" s="34"/>
      <c r="H63" s="36"/>
      <c r="I63" s="38"/>
      <c r="J63" s="38"/>
      <c r="K63" s="38"/>
      <c r="L63" s="38"/>
      <c r="M63"/>
      <c r="N63"/>
      <c r="O63"/>
      <c r="P63"/>
      <c r="Q63"/>
      <c r="R63"/>
      <c r="S63"/>
      <c r="T63"/>
      <c r="U63"/>
      <c r="V63"/>
      <c r="W63"/>
    </row>
    <row r="64" spans="1:23" ht="15" customHeight="1" x14ac:dyDescent="0.3">
      <c r="A64" s="26"/>
      <c r="B64" s="9" t="s">
        <v>59</v>
      </c>
      <c r="C64" s="36"/>
      <c r="D64" s="38">
        <v>2158.9699999999998</v>
      </c>
      <c r="E64" s="36"/>
      <c r="F64" s="34"/>
      <c r="G64" s="34"/>
      <c r="H64" s="36"/>
      <c r="I64" s="38">
        <v>2085.2364889254486</v>
      </c>
      <c r="J64" s="38">
        <v>2090.9487381881004</v>
      </c>
      <c r="K64" s="38">
        <v>2094.1355579480164</v>
      </c>
      <c r="L64" s="38">
        <v>2134.8763524041015</v>
      </c>
    </row>
    <row r="65" spans="1:12" ht="15" customHeight="1" x14ac:dyDescent="0.3">
      <c r="A65" s="26"/>
      <c r="B65" s="10" t="s">
        <v>39</v>
      </c>
      <c r="C65" s="36"/>
      <c r="D65" s="38">
        <v>2158.9699999999998</v>
      </c>
      <c r="E65" s="36"/>
      <c r="F65" s="34"/>
      <c r="G65" s="34"/>
      <c r="H65" s="36"/>
      <c r="I65" s="38">
        <v>2085.2364889254486</v>
      </c>
      <c r="J65" s="38">
        <v>2090.9487381881004</v>
      </c>
      <c r="K65" s="38">
        <v>2094.1355579480164</v>
      </c>
      <c r="L65" s="38">
        <v>2134.8763524041015</v>
      </c>
    </row>
    <row r="66" spans="1:12" ht="15" customHeight="1" x14ac:dyDescent="0.3">
      <c r="A66" s="26"/>
      <c r="B66" s="10" t="s">
        <v>60</v>
      </c>
      <c r="C66" s="36"/>
      <c r="D66" s="38">
        <v>0</v>
      </c>
      <c r="E66" s="36"/>
      <c r="F66" s="34"/>
      <c r="G66" s="34"/>
      <c r="H66" s="36"/>
      <c r="I66" s="38">
        <v>0</v>
      </c>
      <c r="J66" s="38">
        <v>0</v>
      </c>
      <c r="K66" s="38">
        <v>0</v>
      </c>
      <c r="L66" s="38">
        <v>0</v>
      </c>
    </row>
    <row r="67" spans="1:12" ht="15" customHeight="1" x14ac:dyDescent="0.3">
      <c r="A67" s="26"/>
      <c r="B67" s="9" t="s">
        <v>61</v>
      </c>
      <c r="C67" s="36"/>
      <c r="D67" s="38">
        <v>28133.666000000001</v>
      </c>
      <c r="E67" s="36"/>
      <c r="F67" s="34"/>
      <c r="G67" s="34"/>
      <c r="H67" s="36"/>
      <c r="I67" s="38">
        <v>28054.570165087247</v>
      </c>
      <c r="J67" s="38">
        <v>28031.17515996411</v>
      </c>
      <c r="K67" s="38">
        <v>28121.244128010683</v>
      </c>
      <c r="L67" s="38">
        <v>27980.384522064473</v>
      </c>
    </row>
    <row r="68" spans="1:12" ht="15" customHeight="1" x14ac:dyDescent="0.3">
      <c r="A68" s="26"/>
      <c r="B68" s="10" t="s">
        <v>95</v>
      </c>
      <c r="C68" s="36"/>
      <c r="D68" s="38">
        <v>22551.127</v>
      </c>
      <c r="E68" s="36"/>
      <c r="F68" s="34"/>
      <c r="G68" s="34"/>
      <c r="H68" s="36"/>
      <c r="I68" s="38">
        <v>22638.80624853347</v>
      </c>
      <c r="J68" s="38">
        <v>22695.445195681783</v>
      </c>
      <c r="K68" s="38">
        <v>22922.087206728356</v>
      </c>
      <c r="L68" s="38">
        <v>22758.510059110962</v>
      </c>
    </row>
    <row r="69" spans="1:12" ht="15" customHeight="1" x14ac:dyDescent="0.3">
      <c r="A69" s="26"/>
      <c r="B69" s="11" t="s">
        <v>62</v>
      </c>
      <c r="C69" s="36"/>
      <c r="D69" s="38">
        <v>67.984999999999999</v>
      </c>
      <c r="E69" s="36"/>
      <c r="F69" s="34"/>
      <c r="G69" s="34"/>
      <c r="H69" s="36"/>
      <c r="I69" s="38">
        <v>140.01623018550299</v>
      </c>
      <c r="J69" s="38">
        <v>140.02061818550297</v>
      </c>
      <c r="K69" s="38">
        <v>141.85361818550297</v>
      </c>
      <c r="L69" s="38">
        <v>141.85361818550297</v>
      </c>
    </row>
    <row r="70" spans="1:12" ht="15" customHeight="1" x14ac:dyDescent="0.3">
      <c r="A70" s="26"/>
      <c r="B70" s="11" t="s">
        <v>63</v>
      </c>
      <c r="C70" s="36"/>
      <c r="D70" s="38">
        <v>1195.019</v>
      </c>
      <c r="E70" s="36"/>
      <c r="F70" s="34"/>
      <c r="G70" s="34"/>
      <c r="H70" s="36"/>
      <c r="I70" s="38">
        <v>1136.0027537720173</v>
      </c>
      <c r="J70" s="38">
        <v>1139.7359739999999</v>
      </c>
      <c r="K70" s="38">
        <v>1139.7359739999999</v>
      </c>
      <c r="L70" s="38">
        <v>1120.7359739999999</v>
      </c>
    </row>
    <row r="71" spans="1:12" ht="15" customHeight="1" x14ac:dyDescent="0.3">
      <c r="A71" s="26"/>
      <c r="B71" s="11" t="s">
        <v>64</v>
      </c>
      <c r="C71" s="36"/>
      <c r="D71" s="38">
        <v>13547.468999999999</v>
      </c>
      <c r="E71" s="36"/>
      <c r="F71" s="34"/>
      <c r="G71" s="34"/>
      <c r="H71" s="36"/>
      <c r="I71" s="38">
        <v>13332.597450981433</v>
      </c>
      <c r="J71" s="38">
        <v>13375.286863502022</v>
      </c>
      <c r="K71" s="38">
        <v>13375.286863502022</v>
      </c>
      <c r="L71" s="38">
        <v>13375.286863502022</v>
      </c>
    </row>
    <row r="72" spans="1:12" ht="15" customHeight="1" x14ac:dyDescent="0.3">
      <c r="A72" s="26"/>
      <c r="B72" s="11" t="s">
        <v>65</v>
      </c>
      <c r="C72" s="36"/>
      <c r="D72" s="38">
        <v>303.24400000000003</v>
      </c>
      <c r="E72" s="36"/>
      <c r="F72" s="34"/>
      <c r="G72" s="34"/>
      <c r="H72" s="36"/>
      <c r="I72" s="38">
        <v>313</v>
      </c>
      <c r="J72" s="38">
        <v>308</v>
      </c>
      <c r="K72" s="38">
        <v>308</v>
      </c>
      <c r="L72" s="38">
        <v>310</v>
      </c>
    </row>
    <row r="73" spans="1:12" ht="15" customHeight="1" x14ac:dyDescent="0.3">
      <c r="A73" s="26"/>
      <c r="B73" s="11" t="s">
        <v>66</v>
      </c>
      <c r="C73" s="36"/>
      <c r="D73" s="38">
        <v>2964.2460000000001</v>
      </c>
      <c r="E73" s="36"/>
      <c r="F73" s="34"/>
      <c r="G73" s="34"/>
      <c r="H73" s="36"/>
      <c r="I73" s="38">
        <v>2807.4327213634833</v>
      </c>
      <c r="J73" s="38">
        <v>2824.2431808040897</v>
      </c>
      <c r="K73" s="38">
        <v>2820.08842456409</v>
      </c>
      <c r="L73" s="38">
        <v>2820.08842456409</v>
      </c>
    </row>
    <row r="74" spans="1:12" ht="15" customHeight="1" x14ac:dyDescent="0.3">
      <c r="A74" s="26"/>
      <c r="B74" s="14" t="s">
        <v>67</v>
      </c>
      <c r="C74" s="36"/>
      <c r="D74" s="38">
        <v>830</v>
      </c>
      <c r="E74" s="36"/>
      <c r="F74" s="34"/>
      <c r="G74" s="34"/>
      <c r="H74" s="36"/>
      <c r="I74" s="38">
        <v>812.23082999999997</v>
      </c>
      <c r="J74" s="38">
        <v>812.15853500000003</v>
      </c>
      <c r="K74" s="38">
        <v>812.13853500000005</v>
      </c>
      <c r="L74" s="38">
        <v>812.13853500000005</v>
      </c>
    </row>
    <row r="75" spans="1:12" ht="15" customHeight="1" x14ac:dyDescent="0.3">
      <c r="A75" s="26"/>
      <c r="B75" s="14" t="s">
        <v>68</v>
      </c>
      <c r="C75" s="36"/>
      <c r="D75" s="38">
        <v>40.012999999999998</v>
      </c>
      <c r="E75" s="36"/>
      <c r="F75" s="34"/>
      <c r="G75" s="34"/>
      <c r="H75" s="36"/>
      <c r="I75" s="38">
        <v>36.048000000000002</v>
      </c>
      <c r="J75" s="38">
        <v>36.048000000000002</v>
      </c>
      <c r="K75" s="38">
        <v>36.048000000000002</v>
      </c>
      <c r="L75" s="38">
        <v>36.048000000000002</v>
      </c>
    </row>
    <row r="76" spans="1:12" ht="15" customHeight="1" x14ac:dyDescent="0.3">
      <c r="A76" s="26"/>
      <c r="B76" s="14" t="s">
        <v>69</v>
      </c>
      <c r="C76" s="36"/>
      <c r="D76" s="38">
        <v>749.60299999999995</v>
      </c>
      <c r="E76" s="36"/>
      <c r="F76" s="34"/>
      <c r="G76" s="34"/>
      <c r="H76" s="36"/>
      <c r="I76" s="38">
        <v>682.86599999999999</v>
      </c>
      <c r="J76" s="38">
        <v>682.86599999999999</v>
      </c>
      <c r="K76" s="38">
        <v>682.87699999999995</v>
      </c>
      <c r="L76" s="38">
        <v>682.87699999999995</v>
      </c>
    </row>
    <row r="77" spans="1:12" ht="15" customHeight="1" x14ac:dyDescent="0.3">
      <c r="A77" s="26"/>
      <c r="B77" s="14" t="s">
        <v>70</v>
      </c>
      <c r="C77" s="36"/>
      <c r="D77" s="38">
        <v>141.62200000000001</v>
      </c>
      <c r="E77" s="36"/>
      <c r="F77" s="34"/>
      <c r="G77" s="34"/>
      <c r="H77" s="36"/>
      <c r="I77" s="38">
        <v>149.33199999999999</v>
      </c>
      <c r="J77" s="38">
        <v>149.33199999999999</v>
      </c>
      <c r="K77" s="38">
        <v>144.75700000000001</v>
      </c>
      <c r="L77" s="38">
        <v>144.75700000000001</v>
      </c>
    </row>
    <row r="78" spans="1:12" ht="15" customHeight="1" x14ac:dyDescent="0.3">
      <c r="A78" s="26"/>
      <c r="B78" s="14" t="s">
        <v>71</v>
      </c>
      <c r="C78" s="36"/>
      <c r="D78" s="38">
        <v>894.32399999999996</v>
      </c>
      <c r="E78" s="36"/>
      <c r="F78" s="34"/>
      <c r="G78" s="34"/>
      <c r="H78" s="36"/>
      <c r="I78" s="38">
        <v>862.3872602263383</v>
      </c>
      <c r="J78" s="38">
        <v>871.79900950275942</v>
      </c>
      <c r="K78" s="38">
        <v>871.79900950275942</v>
      </c>
      <c r="L78" s="38">
        <v>871.79900950275942</v>
      </c>
    </row>
    <row r="79" spans="1:12" ht="15" customHeight="1" x14ac:dyDescent="0.3">
      <c r="A79" s="26"/>
      <c r="B79" s="14" t="s">
        <v>72</v>
      </c>
      <c r="C79" s="36"/>
      <c r="D79" s="38">
        <v>308.68400000000003</v>
      </c>
      <c r="E79" s="36"/>
      <c r="F79" s="34"/>
      <c r="G79" s="34"/>
      <c r="H79" s="36"/>
      <c r="I79" s="38">
        <v>264.56863113714508</v>
      </c>
      <c r="J79" s="38">
        <v>272.03963630133012</v>
      </c>
      <c r="K79" s="38">
        <v>272.46888006133031</v>
      </c>
      <c r="L79" s="38">
        <v>272.46888006133031</v>
      </c>
    </row>
    <row r="80" spans="1:12" ht="15" customHeight="1" x14ac:dyDescent="0.3">
      <c r="A80" s="26"/>
      <c r="B80" s="11" t="s">
        <v>73</v>
      </c>
      <c r="C80" s="36"/>
      <c r="D80" s="38">
        <v>3007.4540000000002</v>
      </c>
      <c r="E80" s="36"/>
      <c r="F80" s="34"/>
      <c r="G80" s="34"/>
      <c r="H80" s="36"/>
      <c r="I80" s="38">
        <v>2839.1047229999999</v>
      </c>
      <c r="J80" s="38">
        <v>2841.7290779999998</v>
      </c>
      <c r="K80" s="38">
        <v>2853.1480780000002</v>
      </c>
      <c r="L80" s="38">
        <v>2853.1480780000002</v>
      </c>
    </row>
    <row r="81" spans="1:12" ht="15" customHeight="1" x14ac:dyDescent="0.3">
      <c r="A81" s="26"/>
      <c r="B81" s="14" t="s">
        <v>74</v>
      </c>
      <c r="C81" s="36"/>
      <c r="D81" s="38">
        <v>544.98900000000003</v>
      </c>
      <c r="E81" s="36"/>
      <c r="F81" s="34"/>
      <c r="G81" s="34"/>
      <c r="H81" s="36"/>
      <c r="I81" s="38">
        <v>516.29199999999992</v>
      </c>
      <c r="J81" s="38">
        <v>518.88999999999987</v>
      </c>
      <c r="K81" s="38">
        <v>530.3090000000002</v>
      </c>
      <c r="L81" s="38">
        <v>530.3090000000002</v>
      </c>
    </row>
    <row r="82" spans="1:12" ht="15" customHeight="1" x14ac:dyDescent="0.3">
      <c r="A82" s="26"/>
      <c r="B82" s="14" t="s">
        <v>75</v>
      </c>
      <c r="C82" s="36"/>
      <c r="D82" s="38">
        <v>2316.6</v>
      </c>
      <c r="E82" s="36"/>
      <c r="F82" s="34"/>
      <c r="G82" s="34"/>
      <c r="H82" s="36"/>
      <c r="I82" s="38">
        <v>2317.0050000000001</v>
      </c>
      <c r="J82" s="38">
        <v>2317.0050000000001</v>
      </c>
      <c r="K82" s="38">
        <v>2317.0050000000001</v>
      </c>
      <c r="L82" s="38">
        <v>2317.0050000000001</v>
      </c>
    </row>
    <row r="83" spans="1:12" ht="15" customHeight="1" x14ac:dyDescent="0.3">
      <c r="A83" s="26"/>
      <c r="B83" s="10" t="s">
        <v>76</v>
      </c>
      <c r="C83" s="36"/>
      <c r="D83" s="38">
        <v>5582.5389999999998</v>
      </c>
      <c r="E83" s="36"/>
      <c r="F83" s="34"/>
      <c r="G83" s="34"/>
      <c r="H83" s="36"/>
      <c r="I83" s="38">
        <v>5415.7639165537767</v>
      </c>
      <c r="J83" s="38">
        <v>5335.7299642823264</v>
      </c>
      <c r="K83" s="38">
        <v>5199.156921282326</v>
      </c>
      <c r="L83" s="38">
        <v>5221.8744629535122</v>
      </c>
    </row>
    <row r="84" spans="1:12" ht="15" customHeight="1" x14ac:dyDescent="0.3">
      <c r="A84" s="26"/>
      <c r="B84" s="9" t="s">
        <v>77</v>
      </c>
      <c r="C84" s="36"/>
      <c r="D84" s="38">
        <v>4132.3620000000001</v>
      </c>
      <c r="E84" s="36"/>
      <c r="F84" s="34"/>
      <c r="G84" s="34"/>
      <c r="H84" s="36"/>
      <c r="I84" s="38">
        <v>2697.368233466827</v>
      </c>
      <c r="J84" s="38">
        <v>2667.0870730814963</v>
      </c>
      <c r="K84" s="38">
        <v>2772.6775932379683</v>
      </c>
      <c r="L84" s="38">
        <v>2882.5203619257795</v>
      </c>
    </row>
    <row r="85" spans="1:12" ht="15" customHeight="1" x14ac:dyDescent="0.3">
      <c r="A85" s="26"/>
      <c r="B85" s="10" t="s">
        <v>78</v>
      </c>
      <c r="C85" s="36"/>
      <c r="D85" s="38">
        <v>980.96299999999997</v>
      </c>
      <c r="E85" s="36"/>
      <c r="F85" s="34"/>
      <c r="G85" s="34"/>
      <c r="H85" s="36"/>
      <c r="I85" s="38">
        <v>979.10747300000003</v>
      </c>
      <c r="J85" s="38">
        <v>979.10747300000003</v>
      </c>
      <c r="K85" s="38">
        <v>979.10747300000003</v>
      </c>
      <c r="L85" s="38">
        <v>979.10747300000003</v>
      </c>
    </row>
    <row r="86" spans="1:12" ht="15" customHeight="1" x14ac:dyDescent="0.3">
      <c r="A86" s="26"/>
      <c r="B86" s="10" t="s">
        <v>79</v>
      </c>
      <c r="C86" s="36"/>
      <c r="D86" s="38">
        <v>979.53899999999999</v>
      </c>
      <c r="E86" s="36"/>
      <c r="F86" s="34"/>
      <c r="G86" s="34"/>
      <c r="H86" s="36"/>
      <c r="I86" s="38">
        <v>906.18117165295348</v>
      </c>
      <c r="J86" s="38">
        <v>880.07564184409637</v>
      </c>
      <c r="K86" s="38">
        <v>878.8714748440965</v>
      </c>
      <c r="L86" s="38">
        <v>878.8714748440965</v>
      </c>
    </row>
    <row r="87" spans="1:12" ht="15" customHeight="1" x14ac:dyDescent="0.3">
      <c r="A87" s="26"/>
      <c r="B87" s="10" t="s">
        <v>80</v>
      </c>
      <c r="C87" s="36"/>
      <c r="D87" s="38">
        <v>111.60299999999999</v>
      </c>
      <c r="E87" s="36"/>
      <c r="F87" s="34"/>
      <c r="G87" s="34"/>
      <c r="H87" s="36"/>
      <c r="I87" s="38">
        <v>110</v>
      </c>
      <c r="J87" s="38">
        <v>111</v>
      </c>
      <c r="K87" s="38">
        <v>111</v>
      </c>
      <c r="L87" s="38">
        <v>111</v>
      </c>
    </row>
    <row r="88" spans="1:12" ht="15" customHeight="1" x14ac:dyDescent="0.3">
      <c r="A88" s="26"/>
      <c r="B88" s="8" t="s">
        <v>81</v>
      </c>
      <c r="C88" s="22"/>
      <c r="D88" s="23">
        <v>7013.6220000000003</v>
      </c>
      <c r="E88" s="22"/>
      <c r="F88" s="23"/>
      <c r="G88" s="23"/>
      <c r="H88" s="22"/>
      <c r="I88" s="23">
        <v>8505.0953993125513</v>
      </c>
      <c r="J88" s="23">
        <v>8444.2376010817025</v>
      </c>
      <c r="K88" s="23">
        <v>8178.3878831783031</v>
      </c>
      <c r="L88" s="23">
        <v>8461.2897785140412</v>
      </c>
    </row>
    <row r="89" spans="1:12" ht="15" customHeight="1" x14ac:dyDescent="0.3">
      <c r="A89" s="26"/>
      <c r="B89" s="9" t="s">
        <v>82</v>
      </c>
      <c r="C89" s="36"/>
      <c r="D89" s="38">
        <v>6028.5390000000007</v>
      </c>
      <c r="E89" s="36"/>
      <c r="F89" s="34"/>
      <c r="G89" s="34"/>
      <c r="H89" s="36"/>
      <c r="I89" s="38">
        <v>7449.9642870235184</v>
      </c>
      <c r="J89" s="38">
        <v>7507.5422299726879</v>
      </c>
      <c r="K89" s="38">
        <v>7250.1669392935064</v>
      </c>
      <c r="L89" s="38">
        <v>7643.4309912707549</v>
      </c>
    </row>
    <row r="90" spans="1:12" ht="15" customHeight="1" x14ac:dyDescent="0.3">
      <c r="A90" s="26"/>
      <c r="B90" s="10" t="s">
        <v>83</v>
      </c>
      <c r="C90" s="36"/>
      <c r="D90" s="38">
        <v>5922.8140000000003</v>
      </c>
      <c r="E90" s="36"/>
      <c r="F90" s="34"/>
      <c r="G90" s="34"/>
      <c r="H90" s="36"/>
      <c r="I90" s="38">
        <v>7394.3840896985466</v>
      </c>
      <c r="J90" s="38">
        <v>7457.984493172863</v>
      </c>
      <c r="K90" s="38">
        <v>7200.6092024936816</v>
      </c>
      <c r="L90" s="38">
        <v>7593.8732544709301</v>
      </c>
    </row>
    <row r="91" spans="1:12" ht="15" customHeight="1" x14ac:dyDescent="0.3">
      <c r="A91" s="26"/>
      <c r="B91" s="10" t="s">
        <v>84</v>
      </c>
      <c r="C91" s="36"/>
      <c r="D91" s="38">
        <v>97.02</v>
      </c>
      <c r="E91" s="36"/>
      <c r="F91" s="34"/>
      <c r="G91" s="34"/>
      <c r="H91" s="36"/>
      <c r="I91" s="38">
        <v>71.555630358431884</v>
      </c>
      <c r="J91" s="38">
        <v>65.806524091664258</v>
      </c>
      <c r="K91" s="38">
        <v>65.806524091664258</v>
      </c>
      <c r="L91" s="38">
        <v>65.806524091664258</v>
      </c>
    </row>
    <row r="92" spans="1:12" ht="15" customHeight="1" x14ac:dyDescent="0.3">
      <c r="A92" s="26"/>
      <c r="B92" s="10" t="s">
        <v>85</v>
      </c>
      <c r="C92" s="36"/>
      <c r="D92" s="38">
        <v>8.7050000000000001</v>
      </c>
      <c r="E92" s="36"/>
      <c r="F92" s="34"/>
      <c r="G92" s="34"/>
      <c r="H92" s="36"/>
      <c r="I92" s="38">
        <v>-15.975433033459515</v>
      </c>
      <c r="J92" s="38">
        <v>-16.24878729183888</v>
      </c>
      <c r="K92" s="38">
        <v>-16.248787291838848</v>
      </c>
      <c r="L92" s="38">
        <v>-16.248787291838877</v>
      </c>
    </row>
    <row r="93" spans="1:12" ht="15" customHeight="1" x14ac:dyDescent="0.3">
      <c r="A93" s="26"/>
      <c r="B93" s="9" t="s">
        <v>86</v>
      </c>
      <c r="C93" s="36"/>
      <c r="D93" s="38">
        <v>985.08299999999997</v>
      </c>
      <c r="E93" s="36"/>
      <c r="F93" s="34"/>
      <c r="G93" s="34"/>
      <c r="H93" s="36"/>
      <c r="I93" s="38">
        <v>1055.131112289032</v>
      </c>
      <c r="J93" s="38">
        <v>936.69537110901524</v>
      </c>
      <c r="K93" s="38">
        <v>928.22094388479638</v>
      </c>
      <c r="L93" s="38">
        <v>817.85878724328711</v>
      </c>
    </row>
    <row r="94" spans="1:12" ht="15" customHeight="1" x14ac:dyDescent="0.3">
      <c r="A94" s="26"/>
      <c r="B94" s="12" t="s">
        <v>0</v>
      </c>
      <c r="C94" s="24"/>
      <c r="D94" s="24">
        <f>D9-D48</f>
        <v>-6603.34399999999</v>
      </c>
      <c r="E94" s="24"/>
      <c r="F94" s="24">
        <f>F9-F48</f>
        <v>0</v>
      </c>
      <c r="G94" s="24">
        <f>G9-G48</f>
        <v>0</v>
      </c>
      <c r="H94" s="24"/>
      <c r="I94" s="24">
        <f t="shared" ref="I94:J94" si="15">I9-I48</f>
        <v>-6899.7609361763753</v>
      </c>
      <c r="J94" s="24">
        <f t="shared" si="15"/>
        <v>-6652.9411901132553</v>
      </c>
      <c r="K94" s="24">
        <f t="shared" ref="K94:L94" si="16">K9-K48</f>
        <v>-6631.3121422178083</v>
      </c>
      <c r="L94" s="24">
        <f t="shared" si="16"/>
        <v>-6773.4115827732385</v>
      </c>
    </row>
    <row r="95" spans="1:12" ht="15" customHeight="1" x14ac:dyDescent="0.3">
      <c r="A95" s="26"/>
      <c r="B95" s="12" t="s">
        <v>8</v>
      </c>
      <c r="C95" s="24"/>
      <c r="D95" s="25">
        <f>D94/D$96*100</f>
        <v>-4.7199999977126668</v>
      </c>
      <c r="E95" s="24"/>
      <c r="F95" s="25" t="e">
        <f>F94/F$96*100</f>
        <v>#DIV/0!</v>
      </c>
      <c r="G95" s="25" t="e">
        <f>G94/G$96*100</f>
        <v>#DIV/0!</v>
      </c>
      <c r="H95" s="24"/>
      <c r="I95" s="25">
        <f t="shared" ref="I95:J95" si="17">I94/I$96*100</f>
        <v>-4.9990065398200461</v>
      </c>
      <c r="J95" s="25">
        <f t="shared" si="17"/>
        <v>-4.8292235501772263</v>
      </c>
      <c r="K95" s="25">
        <f t="shared" ref="K95:L95" si="18">K94/K$96*100</f>
        <v>-4.8135235004578893</v>
      </c>
      <c r="L95" s="25">
        <f t="shared" si="18"/>
        <v>-4.8891413773537682</v>
      </c>
    </row>
    <row r="96" spans="1:12" ht="15" customHeight="1" x14ac:dyDescent="0.3">
      <c r="A96" s="26"/>
      <c r="B96" s="9" t="s">
        <v>87</v>
      </c>
      <c r="C96" s="36"/>
      <c r="D96" s="38">
        <v>139901.356</v>
      </c>
      <c r="E96" s="36"/>
      <c r="F96" s="34"/>
      <c r="G96" s="34"/>
      <c r="H96" s="36"/>
      <c r="I96" s="38">
        <v>138022.64272342305</v>
      </c>
      <c r="J96" s="38">
        <v>137764.20000000001</v>
      </c>
      <c r="K96" s="38">
        <v>137764.20000000001</v>
      </c>
      <c r="L96" s="38">
        <v>138539.90015807899</v>
      </c>
    </row>
    <row r="98" spans="2:2" x14ac:dyDescent="0.3">
      <c r="B98" s="16" t="s">
        <v>88</v>
      </c>
    </row>
    <row r="99" spans="2:2" x14ac:dyDescent="0.3">
      <c r="B99" t="s">
        <v>89</v>
      </c>
    </row>
    <row r="100" spans="2:2" x14ac:dyDescent="0.3">
      <c r="B100" t="s">
        <v>90</v>
      </c>
    </row>
    <row r="101" spans="2:2" x14ac:dyDescent="0.3">
      <c r="B101" t="s">
        <v>91</v>
      </c>
    </row>
    <row r="102" spans="2:2" x14ac:dyDescent="0.3">
      <c r="B102" t="s">
        <v>92</v>
      </c>
    </row>
    <row r="103" spans="2:2" x14ac:dyDescent="0.3">
      <c r="B103" t="s">
        <v>93</v>
      </c>
    </row>
  </sheetData>
  <mergeCells count="1">
    <mergeCell ref="B5:B6"/>
  </mergeCells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43D63-CD7F-48A0-8258-E953441268EB}">
  <sheetPr>
    <tabColor rgb="FF13B5EA"/>
  </sheetPr>
  <dimension ref="A1:I76"/>
  <sheetViews>
    <sheetView showGridLines="0" zoomScaleNormal="100" workbookViewId="0"/>
  </sheetViews>
  <sheetFormatPr defaultRowHeight="14.4" x14ac:dyDescent="0.3"/>
  <cols>
    <col min="1" max="1" width="60.109375" customWidth="1"/>
    <col min="2" max="17" width="12.6640625" customWidth="1"/>
    <col min="19" max="27" width="12.6640625" customWidth="1"/>
    <col min="29" max="34" width="12.6640625" customWidth="1"/>
    <col min="36" max="39" width="12.6640625" customWidth="1"/>
  </cols>
  <sheetData>
    <row r="1" spans="1:9" x14ac:dyDescent="0.3">
      <c r="A1" s="39" t="s">
        <v>102</v>
      </c>
      <c r="B1" s="39"/>
      <c r="C1" s="39"/>
      <c r="D1" s="39"/>
      <c r="E1" s="39"/>
      <c r="F1" s="40"/>
      <c r="G1" s="40"/>
      <c r="H1" s="40"/>
      <c r="I1" s="40"/>
    </row>
    <row r="2" spans="1:9" x14ac:dyDescent="0.3">
      <c r="A2" s="41"/>
      <c r="B2" s="42" t="s">
        <v>99</v>
      </c>
      <c r="C2" s="42" t="s">
        <v>120</v>
      </c>
      <c r="D2" s="42" t="s">
        <v>121</v>
      </c>
      <c r="E2" s="42" t="s">
        <v>122</v>
      </c>
    </row>
    <row r="3" spans="1:9" x14ac:dyDescent="0.3">
      <c r="A3" s="43" t="s">
        <v>101</v>
      </c>
      <c r="B3" s="44">
        <v>66678.524195040198</v>
      </c>
      <c r="C3" s="44">
        <v>66762.087455397355</v>
      </c>
      <c r="D3" s="44">
        <v>66918.153435744345</v>
      </c>
      <c r="E3" s="44">
        <v>67189.021638652499</v>
      </c>
    </row>
    <row r="4" spans="1:9" x14ac:dyDescent="0.3">
      <c r="A4" s="45" t="s">
        <v>105</v>
      </c>
      <c r="B4" s="46">
        <v>3103.2567759118142</v>
      </c>
      <c r="C4" s="46">
        <v>3103.2567759118142</v>
      </c>
      <c r="D4" s="46">
        <v>3103.2567759118142</v>
      </c>
      <c r="E4" s="46">
        <v>3103.2567759118142</v>
      </c>
    </row>
    <row r="5" spans="1:9" x14ac:dyDescent="0.3">
      <c r="A5" s="45" t="s">
        <v>108</v>
      </c>
      <c r="B5" s="46">
        <v>444.11464913541272</v>
      </c>
      <c r="C5" s="46">
        <v>444.11464913541272</v>
      </c>
      <c r="D5" s="46">
        <v>442.41913785628026</v>
      </c>
      <c r="E5" s="46">
        <v>442.41913785628026</v>
      </c>
    </row>
    <row r="6" spans="1:9" x14ac:dyDescent="0.3">
      <c r="A6" s="45" t="s">
        <v>119</v>
      </c>
      <c r="B6" s="46">
        <v>2085.2364889254486</v>
      </c>
      <c r="C6" s="46">
        <v>2090.9487381881004</v>
      </c>
      <c r="D6" s="46">
        <v>2094.1355579480164</v>
      </c>
      <c r="E6" s="46">
        <v>2134.8763524041015</v>
      </c>
    </row>
    <row r="7" spans="1:9" x14ac:dyDescent="0.3">
      <c r="A7" s="45" t="s">
        <v>109</v>
      </c>
      <c r="B7" s="46">
        <v>4.9040969716733667</v>
      </c>
      <c r="C7" s="46">
        <v>4.9040969716733667</v>
      </c>
      <c r="D7" s="46">
        <v>4.9040969716733667</v>
      </c>
      <c r="E7" s="46">
        <v>-9.78963496996729</v>
      </c>
    </row>
    <row r="8" spans="1:9" x14ac:dyDescent="0.3">
      <c r="A8" s="45" t="s">
        <v>104</v>
      </c>
      <c r="B8" s="46">
        <v>0</v>
      </c>
      <c r="C8" s="46">
        <v>0</v>
      </c>
      <c r="D8" s="46">
        <v>0</v>
      </c>
      <c r="E8" s="46">
        <v>0</v>
      </c>
    </row>
    <row r="9" spans="1:9" x14ac:dyDescent="0.3">
      <c r="A9" s="43" t="s">
        <v>103</v>
      </c>
      <c r="B9" s="44">
        <f>B3-B4-B5-B6-B7-B8</f>
        <v>61041.012184095845</v>
      </c>
      <c r="C9" s="44">
        <f>C3-C4-C5-C6-C7-C8</f>
        <v>61118.863195190352</v>
      </c>
      <c r="D9" s="44">
        <f>D3-D4-D5-D6-D7-D8</f>
        <v>61273.437867056557</v>
      </c>
      <c r="E9" s="44">
        <f>E3-E4-E5-E6-E7-E8</f>
        <v>61518.259007450266</v>
      </c>
    </row>
    <row r="10" spans="1:9" x14ac:dyDescent="0.3">
      <c r="A10" s="45" t="s">
        <v>100</v>
      </c>
      <c r="B10" s="46">
        <v>1713.703126327415</v>
      </c>
      <c r="C10" s="46">
        <v>1838.8479480009391</v>
      </c>
      <c r="D10" s="46">
        <v>1838.8479480009401</v>
      </c>
      <c r="E10" s="46">
        <v>1838.8479480009401</v>
      </c>
    </row>
    <row r="11" spans="1:9" x14ac:dyDescent="0.3">
      <c r="A11" s="45"/>
      <c r="B11" s="46"/>
      <c r="C11" s="46"/>
      <c r="D11" s="46"/>
      <c r="E11" s="46"/>
    </row>
    <row r="12" spans="1:9" x14ac:dyDescent="0.3">
      <c r="A12" s="47" t="s">
        <v>107</v>
      </c>
      <c r="B12" s="48">
        <v>61143.359188172501</v>
      </c>
      <c r="C12" s="48">
        <v>61143.359188172501</v>
      </c>
      <c r="D12" s="48">
        <v>61143.359188172501</v>
      </c>
      <c r="E12" s="48">
        <v>61143.359188172501</v>
      </c>
    </row>
    <row r="13" spans="1:9" x14ac:dyDescent="0.3">
      <c r="A13" s="45" t="s">
        <v>106</v>
      </c>
      <c r="B13" s="46">
        <v>1809.0355394551525</v>
      </c>
      <c r="C13" s="46">
        <v>1809.0355394551525</v>
      </c>
      <c r="D13" s="46">
        <v>1809.0355394551525</v>
      </c>
      <c r="E13" s="46">
        <v>1809.0355394551525</v>
      </c>
    </row>
    <row r="14" spans="1:9" x14ac:dyDescent="0.3">
      <c r="A14" s="45"/>
      <c r="B14" s="46"/>
      <c r="C14" s="46"/>
      <c r="D14" s="46"/>
      <c r="E14" s="46"/>
    </row>
    <row r="15" spans="1:9" x14ac:dyDescent="0.3">
      <c r="A15" s="43" t="s">
        <v>110</v>
      </c>
      <c r="B15" s="44">
        <f>B9-B10+B13</f>
        <v>61136.344597223579</v>
      </c>
      <c r="C15" s="44">
        <f>C9-C10+C13</f>
        <v>61089.050786644562</v>
      </c>
      <c r="D15" s="44">
        <f>D9-D10+D13</f>
        <v>61243.625458510767</v>
      </c>
      <c r="E15" s="44">
        <f>E9-E10+E13</f>
        <v>61488.446598904477</v>
      </c>
    </row>
    <row r="16" spans="1:9" x14ac:dyDescent="0.3">
      <c r="A16" s="49" t="s">
        <v>117</v>
      </c>
      <c r="B16" s="50">
        <f>B15-B12</f>
        <v>-7.0145909489219775</v>
      </c>
      <c r="C16" s="50">
        <f>C15-C12</f>
        <v>-54.308401527938258</v>
      </c>
      <c r="D16" s="50">
        <f>D15-D12</f>
        <v>100.26627033826662</v>
      </c>
      <c r="E16" s="50">
        <f>E15-E12</f>
        <v>345.08741073197598</v>
      </c>
    </row>
    <row r="17" spans="1:5" x14ac:dyDescent="0.3">
      <c r="A17" s="45"/>
      <c r="B17" s="46"/>
      <c r="C17" s="46"/>
      <c r="D17" s="46"/>
      <c r="E17" s="46"/>
    </row>
    <row r="18" spans="1:5" x14ac:dyDescent="0.3">
      <c r="A18" s="47" t="s">
        <v>114</v>
      </c>
      <c r="B18" s="51">
        <v>3.8494451594725254E-2</v>
      </c>
      <c r="C18" s="51">
        <v>3.8494451594725254E-2</v>
      </c>
      <c r="D18" s="51">
        <v>3.8494451594725254E-2</v>
      </c>
      <c r="E18" s="51">
        <v>3.8494451594725254E-2</v>
      </c>
    </row>
    <row r="19" spans="1:5" x14ac:dyDescent="0.3">
      <c r="A19" s="43" t="s">
        <v>118</v>
      </c>
      <c r="B19" s="51">
        <v>2.970385951225496E-2</v>
      </c>
      <c r="C19" s="51">
        <v>2.9373578527309041E-2</v>
      </c>
      <c r="D19" s="51">
        <v>3.7466885966356722E-2</v>
      </c>
      <c r="E19" s="51">
        <v>3.9118834480742048E-2</v>
      </c>
    </row>
    <row r="20" spans="1:5" x14ac:dyDescent="0.3">
      <c r="A20" s="45"/>
      <c r="B20" s="46"/>
      <c r="C20" s="46"/>
      <c r="D20" s="46"/>
      <c r="E20" s="46"/>
    </row>
    <row r="21" spans="1:5" x14ac:dyDescent="0.3">
      <c r="A21" s="47" t="s">
        <v>116</v>
      </c>
      <c r="B21" s="44">
        <v>61547.490011152368</v>
      </c>
      <c r="C21" s="44">
        <v>61644.120017186549</v>
      </c>
      <c r="D21" s="44">
        <v>61332.305231946091</v>
      </c>
      <c r="E21" s="44">
        <v>61482.39900599845</v>
      </c>
    </row>
    <row r="22" spans="1:5" x14ac:dyDescent="0.3">
      <c r="A22" s="43" t="s">
        <v>115</v>
      </c>
      <c r="B22" s="44">
        <f>B9</f>
        <v>61041.012184095845</v>
      </c>
      <c r="C22" s="44">
        <f>C9</f>
        <v>61118.863195190352</v>
      </c>
      <c r="D22" s="44">
        <f>D9</f>
        <v>61273.437867056557</v>
      </c>
      <c r="E22" s="44">
        <f>E9</f>
        <v>61518.259007450266</v>
      </c>
    </row>
    <row r="23" spans="1:5" x14ac:dyDescent="0.3">
      <c r="A23" s="49" t="s">
        <v>113</v>
      </c>
      <c r="B23" s="52">
        <f>B22-B21</f>
        <v>-506.47782705652207</v>
      </c>
      <c r="C23" s="52">
        <f>C22-C21</f>
        <v>-525.25682199619769</v>
      </c>
      <c r="D23" s="52">
        <f>D22-D21</f>
        <v>-58.867364889534656</v>
      </c>
      <c r="E23" s="52">
        <f>E22-E21</f>
        <v>35.860001451816061</v>
      </c>
    </row>
    <row r="24" spans="1:5" x14ac:dyDescent="0.3">
      <c r="A24" s="53"/>
      <c r="B24" s="46"/>
      <c r="C24" s="46"/>
      <c r="D24" s="46"/>
      <c r="E24" s="46"/>
    </row>
    <row r="25" spans="1:5" x14ac:dyDescent="0.3">
      <c r="A25" t="s">
        <v>112</v>
      </c>
      <c r="B25" s="46"/>
      <c r="C25" s="46"/>
      <c r="D25" s="46"/>
      <c r="E25" s="46"/>
    </row>
    <row r="26" spans="1:5" x14ac:dyDescent="0.3">
      <c r="A26" s="54" t="s">
        <v>111</v>
      </c>
      <c r="B26" s="52"/>
      <c r="C26" s="52"/>
      <c r="D26" s="52"/>
      <c r="E26" s="52"/>
    </row>
    <row r="27" spans="1:5" x14ac:dyDescent="0.3">
      <c r="A27" s="53"/>
      <c r="B27" s="46"/>
      <c r="C27" s="46"/>
      <c r="D27" s="46"/>
      <c r="E27" s="46"/>
    </row>
    <row r="28" spans="1:5" x14ac:dyDescent="0.3">
      <c r="A28" s="54"/>
      <c r="B28" s="46"/>
      <c r="C28" s="46"/>
      <c r="D28" s="46"/>
      <c r="E28" s="46"/>
    </row>
    <row r="29" spans="1:5" x14ac:dyDescent="0.3">
      <c r="A29" s="53"/>
      <c r="B29" s="46"/>
      <c r="C29" s="46"/>
      <c r="D29" s="46"/>
      <c r="E29" s="46"/>
    </row>
    <row r="70" spans="1:5" x14ac:dyDescent="0.3">
      <c r="A70" s="53"/>
      <c r="B70" s="46"/>
      <c r="C70" s="46"/>
      <c r="D70" s="46"/>
      <c r="E70" s="46"/>
    </row>
    <row r="71" spans="1:5" x14ac:dyDescent="0.3">
      <c r="A71" s="55"/>
      <c r="B71" s="52"/>
      <c r="C71" s="52"/>
      <c r="D71" s="52"/>
      <c r="E71" s="52"/>
    </row>
    <row r="72" spans="1:5" x14ac:dyDescent="0.3">
      <c r="A72" s="55"/>
      <c r="B72" s="52"/>
      <c r="C72" s="52"/>
      <c r="D72" s="52"/>
      <c r="E72" s="52"/>
    </row>
    <row r="73" spans="1:5" x14ac:dyDescent="0.3">
      <c r="A73" s="55"/>
      <c r="B73" s="52"/>
      <c r="C73" s="52"/>
      <c r="D73" s="52"/>
      <c r="E73" s="52"/>
    </row>
    <row r="74" spans="1:5" x14ac:dyDescent="0.3">
      <c r="A74" s="41"/>
      <c r="B74" s="56"/>
      <c r="C74" s="56"/>
      <c r="D74" s="56"/>
      <c r="E74" s="56"/>
    </row>
    <row r="76" spans="1:5" x14ac:dyDescent="0.3">
      <c r="A76" s="55"/>
    </row>
  </sheetData>
  <phoneticPr fontId="18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EC119FC22A0543BBECA9CA435733F4" ma:contentTypeVersion="14" ma:contentTypeDescription="Umožňuje vytvoriť nový dokument." ma:contentTypeScope="" ma:versionID="ce8f16343b328731eece95816959b782">
  <xsd:schema xmlns:xsd="http://www.w3.org/2001/XMLSchema" xmlns:xs="http://www.w3.org/2001/XMLSchema" xmlns:p="http://schemas.microsoft.com/office/2006/metadata/properties" xmlns:ns2="9d76330f-e8f1-434f-b6cd-d02727bbea50" xmlns:ns3="ca90bd8a-abf5-4496-9b56-aba63058f6b7" targetNamespace="http://schemas.microsoft.com/office/2006/metadata/properties" ma:root="true" ma:fieldsID="743cdb91053cfe76aebb0ffffe1297db" ns2:_="" ns3:_="">
    <xsd:import namespace="9d76330f-e8f1-434f-b6cd-d02727bbea50"/>
    <xsd:import namespace="ca90bd8a-abf5-4496-9b56-aba63058f6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76330f-e8f1-434f-b6cd-d02727bbea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Značky obrázka" ma:readOnly="false" ma:fieldId="{5cf76f15-5ced-4ddc-b409-7134ff3c332f}" ma:taxonomyMulti="true" ma:sspId="30defc02-63cd-467e-841e-d3ca21a4ec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90bd8a-abf5-4496-9b56-aba63058f6b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f5769d0-20cc-435c-8c24-8a4b6a412120}" ma:internalName="TaxCatchAll" ma:showField="CatchAllData" ma:web="ca90bd8a-abf5-4496-9b56-aba63058f6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90bd8a-abf5-4496-9b56-aba63058f6b7" xsi:nil="true"/>
    <lcf76f155ced4ddcb4097134ff3c332f xmlns="9d76330f-e8f1-434f-b6cd-d02727bbea5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7AEE818-8AB8-487E-98DF-BD233A74C1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76330f-e8f1-434f-b6cd-d02727bbea50"/>
    <ds:schemaRef ds:uri="ca90bd8a-abf5-4496-9b56-aba63058f6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D11354-E38C-46AC-ACA5-B573309FB0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B47872-E4B5-4C6E-A918-D97863D7FE88}">
  <ds:schemaRefs>
    <ds:schemaRef ds:uri="http://purl.org/dc/dcmitype/"/>
    <ds:schemaRef ds:uri="http://www.w3.org/XML/1998/namespace"/>
    <ds:schemaRef ds:uri="http://purl.org/dc/elements/1.1/"/>
    <ds:schemaRef ds:uri="ca90bd8a-abf5-4496-9b56-aba63058f6b7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9d76330f-e8f1-434f-b6cd-d02727bbea50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</vt:lpstr>
      <vt:lpstr>2025_exp_ceilings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Pavol Majher</dc:creator>
  <cp:keywords/>
  <dc:description/>
  <cp:lastModifiedBy>Jakub Koško</cp:lastModifiedBy>
  <cp:revision/>
  <dcterms:created xsi:type="dcterms:W3CDTF">2019-05-30T05:56:05Z</dcterms:created>
  <dcterms:modified xsi:type="dcterms:W3CDTF">2025-04-28T10:11:30Z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0x01010095EC119FC22A0543BBECA9CA435733F4</vt:lpwstr>
  </property>
</Properties>
</file>