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Q:\Fiskal\semafor\__web\2026_04\2026_04_EN\"/>
    </mc:Choice>
  </mc:AlternateContent>
  <xr:revisionPtr revIDLastSave="0" documentId="8_{AA97A952-E9B1-484C-AD21-554774FD5628}" xr6:coauthVersionLast="47" xr6:coauthVersionMax="47" xr10:uidLastSave="{00000000-0000-0000-0000-000000000000}"/>
  <bookViews>
    <workbookView xWindow="-108" yWindow="-108" windowWidth="23256" windowHeight="12456" xr2:uid="{449A3064-85A5-499C-9E09-32BC07533B7C}"/>
  </bookViews>
  <sheets>
    <sheet name="2026" sheetId="14" r:id="rId1"/>
    <sheet name="2026_exp_ceilings" sheetId="1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5" l="1"/>
  <c r="E9" i="15"/>
  <c r="E17" i="15" s="1"/>
  <c r="E18" i="15" s="1"/>
  <c r="M48" i="14"/>
  <c r="M49" i="14" s="1"/>
  <c r="M9" i="14"/>
  <c r="D25" i="15"/>
  <c r="D9" i="15"/>
  <c r="D17" i="15" s="1"/>
  <c r="D18" i="15" s="1"/>
  <c r="L48" i="14"/>
  <c r="L49" i="14" s="1"/>
  <c r="L9" i="14"/>
  <c r="C25" i="15"/>
  <c r="C9" i="15"/>
  <c r="C17" i="15" s="1"/>
  <c r="C18" i="15" s="1"/>
  <c r="K48" i="14"/>
  <c r="K49" i="14" s="1"/>
  <c r="K9" i="14"/>
  <c r="B25" i="15"/>
  <c r="B9" i="15"/>
  <c r="B17" i="15" s="1"/>
  <c r="M94" i="14" l="1"/>
  <c r="M95" i="14"/>
  <c r="M1" i="14"/>
  <c r="M10" i="14"/>
  <c r="L10" i="14"/>
  <c r="L94" i="14"/>
  <c r="K94" i="14"/>
  <c r="K10" i="14"/>
  <c r="B18" i="15"/>
  <c r="J48" i="14"/>
  <c r="G48" i="14"/>
  <c r="G49" i="14" s="1"/>
  <c r="D48" i="14"/>
  <c r="D49" i="14" s="1"/>
  <c r="J9" i="14"/>
  <c r="J10" i="14" s="1"/>
  <c r="G9" i="14"/>
  <c r="F9" i="14"/>
  <c r="D9" i="14"/>
  <c r="M2" i="14" l="1"/>
  <c r="M3" i="14"/>
  <c r="L95" i="14"/>
  <c r="L1" i="14"/>
  <c r="K1" i="14"/>
  <c r="K95" i="14"/>
  <c r="J94" i="14"/>
  <c r="J1" i="14" s="1"/>
  <c r="F94" i="14"/>
  <c r="F95" i="14" s="1"/>
  <c r="G94" i="14"/>
  <c r="G1" i="14" s="1"/>
  <c r="D94" i="14"/>
  <c r="D1" i="14" s="1"/>
  <c r="J49" i="14"/>
  <c r="D10" i="14"/>
  <c r="F10" i="14"/>
  <c r="G10" i="14"/>
  <c r="L2" i="14" l="1"/>
  <c r="L3" i="14"/>
  <c r="K3" i="14"/>
  <c r="K2" i="14"/>
  <c r="J95" i="14"/>
  <c r="G95" i="14"/>
  <c r="D2" i="14"/>
  <c r="F1" i="14"/>
  <c r="G4" i="14" s="1"/>
  <c r="D95" i="14"/>
  <c r="G3" i="14"/>
  <c r="G2" i="14"/>
  <c r="J2" i="14"/>
  <c r="J3" i="14"/>
  <c r="F3" i="14" l="1"/>
  <c r="F2" i="14"/>
</calcChain>
</file>

<file path=xl/sharedStrings.xml><?xml version="1.0" encoding="utf-8"?>
<sst xmlns="http://schemas.openxmlformats.org/spreadsheetml/2006/main" count="140" uniqueCount="125">
  <si>
    <t>General government balance</t>
  </si>
  <si>
    <t>Change between forecasts</t>
  </si>
  <si>
    <t>source of data</t>
  </si>
  <si>
    <t>MoF SR</t>
  </si>
  <si>
    <t>General Government Budget (ESA 2010, in mil. EUR)</t>
  </si>
  <si>
    <t>Total revenue</t>
  </si>
  <si>
    <t xml:space="preserve"> - in % GDP</t>
  </si>
  <si>
    <t>Tax revenue</t>
  </si>
  <si>
    <t>Taxes on Production and Imports</t>
  </si>
  <si>
    <t xml:space="preserve"> - VAT (excl. VAT directed to the EU)</t>
  </si>
  <si>
    <t xml:space="preserve"> - Excise taxes</t>
  </si>
  <si>
    <t xml:space="preserve"> - Taxes on Land, Buildings and Other Structures</t>
  </si>
  <si>
    <t xml:space="preserve"> - Special levy on selected financial institutions</t>
  </si>
  <si>
    <t xml:space="preserve"> - Gambling levy</t>
  </si>
  <si>
    <t xml:space="preserve"> - Vehicle tax</t>
  </si>
  <si>
    <t xml:space="preserve"> - Emissions Trading Fee</t>
  </si>
  <si>
    <t xml:space="preserve"> - Other</t>
  </si>
  <si>
    <t>Current Taxes on Income, Wealth etc.</t>
  </si>
  <si>
    <t xml:space="preserve"> - PIT</t>
  </si>
  <si>
    <t xml:space="preserve"> - from employment</t>
  </si>
  <si>
    <t xml:space="preserve"> - from business and other independent activity</t>
  </si>
  <si>
    <t xml:space="preserve"> - CIT</t>
  </si>
  <si>
    <t xml:space="preserve">          - Special business levy in regulated industries</t>
  </si>
  <si>
    <t xml:space="preserve"> - Withholding Tax - budgetary classification</t>
  </si>
  <si>
    <t xml:space="preserve"> - Property Taxes and Others</t>
  </si>
  <si>
    <t>Capital taxes</t>
  </si>
  <si>
    <t>Social Security Contributions (SSC)</t>
  </si>
  <si>
    <t>Actual Social Security Contributions</t>
  </si>
  <si>
    <t xml:space="preserve"> - Employers</t>
  </si>
  <si>
    <t xml:space="preserve"> - Employees</t>
  </si>
  <si>
    <t>Imputed SSC</t>
  </si>
  <si>
    <t>Nontax revenue</t>
  </si>
  <si>
    <t>Sales</t>
  </si>
  <si>
    <t xml:space="preserve"> - Market output + Output for own final use</t>
  </si>
  <si>
    <t xml:space="preserve"> - Payments for other non-market output</t>
  </si>
  <si>
    <t>Property Income, of which</t>
  </si>
  <si>
    <t xml:space="preserve"> - Dividends</t>
  </si>
  <si>
    <t xml:space="preserve"> - Interest</t>
  </si>
  <si>
    <t>Grants and transfers</t>
  </si>
  <si>
    <t>of which: EU</t>
  </si>
  <si>
    <t>Other Subsidies on Production</t>
  </si>
  <si>
    <t>Other Current Transfers</t>
  </si>
  <si>
    <t>Capital Transfers</t>
  </si>
  <si>
    <t>Total expenditure</t>
  </si>
  <si>
    <t>Current Expenditure</t>
  </si>
  <si>
    <t>Compensation of employees</t>
  </si>
  <si>
    <t xml:space="preserve"> - Wages and salaries</t>
  </si>
  <si>
    <t xml:space="preserve"> - Employers' social security contributions</t>
  </si>
  <si>
    <t>Intermediate Consumption</t>
  </si>
  <si>
    <t>Taxes</t>
  </si>
  <si>
    <t>Other taxes on production</t>
  </si>
  <si>
    <t>Current taxes on income, wealth etc.</t>
  </si>
  <si>
    <t>Subsidies</t>
  </si>
  <si>
    <t xml:space="preserve"> - Agricultural Subsidies</t>
  </si>
  <si>
    <t xml:space="preserve"> - Transport Subsidies</t>
  </si>
  <si>
    <t xml:space="preserve"> - Railway Transport</t>
  </si>
  <si>
    <t xml:space="preserve"> - Bus transport</t>
  </si>
  <si>
    <t>Property Income</t>
  </si>
  <si>
    <t xml:space="preserve"> - Other Property Income</t>
  </si>
  <si>
    <t>Total Social Transfers</t>
  </si>
  <si>
    <t xml:space="preserve"> - Active Labor Market Measures</t>
  </si>
  <si>
    <t xml:space="preserve"> - Sickness benefits</t>
  </si>
  <si>
    <t xml:space="preserve"> - Retirement and disability pensions</t>
  </si>
  <si>
    <t xml:space="preserve"> - Unemployment benefits</t>
  </si>
  <si>
    <t xml:space="preserve"> - State social allowances</t>
  </si>
  <si>
    <t xml:space="preserve"> - child allowance</t>
  </si>
  <si>
    <t xml:space="preserve"> - child birth benefit</t>
  </si>
  <si>
    <t xml:space="preserve"> - parental allowance</t>
  </si>
  <si>
    <t xml:space="preserve"> - material need allowance</t>
  </si>
  <si>
    <t xml:space="preserve"> - monetary compensation of disability</t>
  </si>
  <si>
    <t xml:space="preserve"> - others</t>
  </si>
  <si>
    <t xml:space="preserve"> - Insurance premiums for the specific groups of people based on the law </t>
  </si>
  <si>
    <t xml:space="preserve"> - social insurance</t>
  </si>
  <si>
    <t xml:space="preserve"> - health insurance</t>
  </si>
  <si>
    <t xml:space="preserve"> - Social transfers in kind (healthcare facilities)</t>
  </si>
  <si>
    <t>Other current transfers</t>
  </si>
  <si>
    <t>of which: EU contributions (excluding VAT own resource)</t>
  </si>
  <si>
    <t>Transfers to non-profit organizations, church, private schools etc.</t>
  </si>
  <si>
    <t>of which: 2% of taxes for publicly beneficial purposes</t>
  </si>
  <si>
    <t>Capital Expenditure</t>
  </si>
  <si>
    <t>Capital Investment</t>
  </si>
  <si>
    <t xml:space="preserve"> - Gross fixed capital formation</t>
  </si>
  <si>
    <t xml:space="preserve"> - Increase in inventories</t>
  </si>
  <si>
    <t xml:space="preserve"> - Acquisition minus disposal of non-financial assets</t>
  </si>
  <si>
    <t>Capital transfers</t>
  </si>
  <si>
    <t>GDP</t>
  </si>
  <si>
    <t>Acronyms:</t>
  </si>
  <si>
    <t>MoF SR - Ministry of Finance of the Slovak Republic</t>
  </si>
  <si>
    <t>EO - Expected Outturn</t>
  </si>
  <si>
    <t>DBP - Draft Budgetary Plan</t>
  </si>
  <si>
    <t>DPB 2023-2025</t>
  </si>
  <si>
    <t xml:space="preserve"> - Social benefits other than in kind</t>
  </si>
  <si>
    <t>Comparison to approved General Government Budget 2025</t>
  </si>
  <si>
    <t>DRM</t>
  </si>
  <si>
    <t>1. Total general government expenditure</t>
  </si>
  <si>
    <t>7. Expenditure subject to ceiling (1-2-3-4-5-6)</t>
  </si>
  <si>
    <t>6. One-off expenditures (according to EC methodology)</t>
  </si>
  <si>
    <t>2. EU funds and RRF</t>
  </si>
  <si>
    <t>DRM by MoF SR</t>
  </si>
  <si>
    <t>Expenditure ceiling - approved by parliament</t>
  </si>
  <si>
    <t>3. State budget expenditures for co-financing</t>
  </si>
  <si>
    <t>5. Cyclical unemployment expenditure</t>
  </si>
  <si>
    <t>Expenditure subject to the ceiling less DRM difference</t>
  </si>
  <si>
    <t>DRM - diskretionary revenue measures</t>
  </si>
  <si>
    <t>*-negative value indicates lower expenditure estimated by the CBR compared to the ceilings</t>
  </si>
  <si>
    <t>Difference compared to the ceiling according to the approved trajectory (European rule)*</t>
  </si>
  <si>
    <t>YoY growth of net expenditures - trajectory approved by EC and CoE</t>
  </si>
  <si>
    <t>Difference compared to the expenditure ceiling (national rule)*</t>
  </si>
  <si>
    <t>YoY increase in net expenditure - CBR estimate</t>
  </si>
  <si>
    <t>4. Expenditures on general government debt service</t>
  </si>
  <si>
    <t>APR - Annual Progress Report</t>
  </si>
  <si>
    <t>CBR</t>
  </si>
  <si>
    <t>CBR - The Council for Budget Responsibility</t>
  </si>
  <si>
    <t>YEAR 2026</t>
  </si>
  <si>
    <t>GG Budget 2026</t>
  </si>
  <si>
    <t>APR 2026</t>
  </si>
  <si>
    <t>2026/01</t>
  </si>
  <si>
    <t>Estimate of the nominal public expenditure ceiling fulfillment and the net expenditure growth for 2026 (deviation from approved GG Budget for 2026-2028 resp. European Commission trajectory, in mil. EUR)</t>
  </si>
  <si>
    <t>Defense expenditure</t>
  </si>
  <si>
    <t>Defense expenditure (above the 2021 levels)</t>
  </si>
  <si>
    <t>Cumulative growth of net expenditures - trajectory approved by EC and CoE</t>
  </si>
  <si>
    <t>Cumulative growth in net expenditure - CBR estimate</t>
  </si>
  <si>
    <t>2026/02</t>
  </si>
  <si>
    <t>2026/03</t>
  </si>
  <si>
    <t>2026/04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</si>
</sst>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S_k_-;\-* #,##0.00\ _S_k_-;_-* &quot;-&quot;??\ _S_k_-;_-@_-"/>
    <numFmt numFmtId="165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 tint="-0.14999847407452621"/>
      <name val="Calibri"/>
      <family val="2"/>
      <scheme val="minor"/>
    </font>
    <font>
      <b/>
      <sz val="32"/>
      <color rgb="FF13B5EA"/>
      <name val="Calibri"/>
      <family val="2"/>
      <charset val="238"/>
      <scheme val="minor"/>
    </font>
    <font>
      <b/>
      <sz val="11"/>
      <color rgb="FF11B5EA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13B5EA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Arial Narrow"/>
      <family val="2"/>
      <charset val="238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13B5EA"/>
      <name val="Calibri"/>
      <family val="2"/>
      <scheme val="minor"/>
    </font>
    <font>
      <b/>
      <sz val="10"/>
      <color rgb="FF13B5EA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1B5EA"/>
        <bgColor indexed="64"/>
      </patternFill>
    </fill>
    <fill>
      <patternFill patternType="solid">
        <fgColor rgb="FF13B5EA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11B5EA"/>
      </top>
      <bottom/>
      <diagonal/>
    </border>
    <border>
      <left/>
      <right/>
      <top/>
      <bottom style="medium">
        <color rgb="FF11B5EA"/>
      </bottom>
      <diagonal/>
    </border>
    <border>
      <left/>
      <right/>
      <top style="medium">
        <color rgb="FF11B5EA"/>
      </top>
      <bottom style="medium">
        <color rgb="FF11B5EA"/>
      </bottom>
      <diagonal/>
    </border>
  </borders>
  <cellStyleXfs count="12">
    <xf numFmtId="0" fontId="0" fillId="0" borderId="0"/>
    <xf numFmtId="0" fontId="8" fillId="0" borderId="0"/>
    <xf numFmtId="0" fontId="10" fillId="0" borderId="0"/>
    <xf numFmtId="0" fontId="10" fillId="0" borderId="0"/>
    <xf numFmtId="164" fontId="15" fillId="0" borderId="0" applyFont="0" applyFill="0" applyBorder="0" applyAlignment="0" applyProtection="0"/>
    <xf numFmtId="0" fontId="16" fillId="0" borderId="0"/>
    <xf numFmtId="0" fontId="4" fillId="0" borderId="0"/>
    <xf numFmtId="0" fontId="4" fillId="0" borderId="0"/>
    <xf numFmtId="0" fontId="3" fillId="0" borderId="0"/>
    <xf numFmtId="0" fontId="3" fillId="0" borderId="0"/>
    <xf numFmtId="164" fontId="15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3" fontId="5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9" fillId="3" borderId="0" xfId="1" applyFont="1" applyFill="1" applyAlignment="1">
      <alignment horizontal="left" vertical="center"/>
    </xf>
    <xf numFmtId="0" fontId="9" fillId="2" borderId="0" xfId="0" applyFont="1" applyFill="1" applyAlignment="1">
      <alignment horizontal="right"/>
    </xf>
    <xf numFmtId="0" fontId="11" fillId="0" borderId="0" xfId="2" applyFont="1" applyAlignment="1">
      <alignment vertical="center"/>
    </xf>
    <xf numFmtId="0" fontId="13" fillId="0" borderId="0" xfId="2" applyFont="1" applyAlignment="1">
      <alignment horizontal="left" vertical="center" indent="1"/>
    </xf>
    <xf numFmtId="0" fontId="13" fillId="0" borderId="0" xfId="2" applyFont="1" applyAlignment="1">
      <alignment horizontal="left" vertical="center" indent="2"/>
    </xf>
    <xf numFmtId="0" fontId="13" fillId="0" borderId="0" xfId="2" applyFont="1" applyAlignment="1">
      <alignment horizontal="left" vertical="center" indent="3"/>
    </xf>
    <xf numFmtId="0" fontId="9" fillId="3" borderId="0" xfId="2" applyFont="1" applyFill="1" applyAlignment="1">
      <alignment horizontal="left" vertical="center"/>
    </xf>
    <xf numFmtId="0" fontId="14" fillId="0" borderId="0" xfId="2" applyFont="1" applyAlignment="1">
      <alignment vertical="center"/>
    </xf>
    <xf numFmtId="0" fontId="13" fillId="0" borderId="0" xfId="2" applyFont="1" applyAlignment="1">
      <alignment horizontal="left" vertical="center" indent="4"/>
    </xf>
    <xf numFmtId="0" fontId="13" fillId="0" borderId="0" xfId="2" applyFont="1" applyAlignment="1">
      <alignment horizontal="left" vertical="center"/>
    </xf>
    <xf numFmtId="0" fontId="17" fillId="0" borderId="0" xfId="0" applyFont="1"/>
    <xf numFmtId="0" fontId="5" fillId="0" borderId="0" xfId="0" applyFont="1" applyAlignment="1">
      <alignment horizontal="right"/>
    </xf>
    <xf numFmtId="0" fontId="14" fillId="0" borderId="0" xfId="0" applyFont="1"/>
    <xf numFmtId="3" fontId="14" fillId="2" borderId="0" xfId="0" applyNumberFormat="1" applyFont="1" applyFill="1"/>
    <xf numFmtId="3" fontId="14" fillId="0" borderId="0" xfId="0" applyNumberFormat="1" applyFont="1"/>
    <xf numFmtId="4" fontId="14" fillId="0" borderId="0" xfId="0" applyNumberFormat="1" applyFont="1"/>
    <xf numFmtId="3" fontId="12" fillId="2" borderId="0" xfId="0" applyNumberFormat="1" applyFont="1" applyFill="1"/>
    <xf numFmtId="3" fontId="12" fillId="0" borderId="0" xfId="0" applyNumberFormat="1" applyFont="1"/>
    <xf numFmtId="3" fontId="9" fillId="2" borderId="0" xfId="0" applyNumberFormat="1" applyFont="1" applyFill="1"/>
    <xf numFmtId="4" fontId="9" fillId="2" borderId="0" xfId="0" applyNumberFormat="1" applyFont="1" applyFill="1"/>
    <xf numFmtId="0" fontId="2" fillId="0" borderId="0" xfId="0" applyFont="1"/>
    <xf numFmtId="3" fontId="2" fillId="0" borderId="1" xfId="0" applyNumberFormat="1" applyFont="1" applyBorder="1" applyAlignment="1">
      <alignment horizontal="left"/>
    </xf>
    <xf numFmtId="3" fontId="2" fillId="2" borderId="1" xfId="0" applyNumberFormat="1" applyFont="1" applyFill="1" applyBorder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2" xfId="0" applyNumberFormat="1" applyFont="1" applyBorder="1" applyAlignment="1">
      <alignment horizontal="left"/>
    </xf>
    <xf numFmtId="3" fontId="2" fillId="2" borderId="2" xfId="0" applyNumberFormat="1" applyFont="1" applyFill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2" fillId="0" borderId="0" xfId="0" applyNumberFormat="1" applyFont="1"/>
    <xf numFmtId="3" fontId="2" fillId="2" borderId="3" xfId="0" applyNumberFormat="1" applyFont="1" applyFill="1" applyBorder="1" applyAlignment="1">
      <alignment horizontal="right"/>
    </xf>
    <xf numFmtId="3" fontId="2" fillId="2" borderId="0" xfId="0" applyNumberFormat="1" applyFont="1" applyFill="1"/>
    <xf numFmtId="3" fontId="1" fillId="0" borderId="0" xfId="0" applyNumberFormat="1" applyFont="1" applyAlignment="1">
      <alignment horizontal="left"/>
    </xf>
    <xf numFmtId="3" fontId="1" fillId="0" borderId="0" xfId="0" applyNumberFormat="1" applyFont="1"/>
    <xf numFmtId="0" fontId="20" fillId="0" borderId="0" xfId="11" applyFont="1" applyAlignment="1">
      <alignment vertical="top"/>
    </xf>
    <xf numFmtId="0" fontId="21" fillId="0" borderId="0" xfId="11" applyFont="1" applyAlignment="1">
      <alignment vertical="top"/>
    </xf>
    <xf numFmtId="0" fontId="22" fillId="3" borderId="0" xfId="2" applyFont="1" applyFill="1" applyAlignment="1">
      <alignment horizontal="left" vertical="center"/>
    </xf>
    <xf numFmtId="0" fontId="22" fillId="2" borderId="0" xfId="0" applyFont="1" applyFill="1" applyAlignment="1">
      <alignment horizontal="right"/>
    </xf>
    <xf numFmtId="0" fontId="23" fillId="0" borderId="0" xfId="2" applyFont="1" applyAlignment="1">
      <alignment vertical="center"/>
    </xf>
    <xf numFmtId="3" fontId="24" fillId="0" borderId="0" xfId="0" applyNumberFormat="1" applyFont="1"/>
    <xf numFmtId="0" fontId="25" fillId="0" borderId="0" xfId="2" applyFont="1" applyAlignment="1">
      <alignment vertical="center"/>
    </xf>
    <xf numFmtId="3" fontId="0" fillId="0" borderId="0" xfId="0" applyNumberFormat="1"/>
    <xf numFmtId="0" fontId="24" fillId="0" borderId="0" xfId="0" applyFont="1"/>
    <xf numFmtId="3" fontId="23" fillId="0" borderId="0" xfId="0" applyNumberFormat="1" applyFont="1"/>
    <xf numFmtId="0" fontId="26" fillId="0" borderId="0" xfId="0" applyFont="1"/>
    <xf numFmtId="3" fontId="26" fillId="0" borderId="0" xfId="0" applyNumberFormat="1" applyFont="1"/>
    <xf numFmtId="165" fontId="24" fillId="0" borderId="0" xfId="0" applyNumberFormat="1" applyFont="1"/>
    <xf numFmtId="3" fontId="20" fillId="0" borderId="0" xfId="0" applyNumberFormat="1" applyFont="1"/>
    <xf numFmtId="0" fontId="25" fillId="0" borderId="0" xfId="2" applyFont="1" applyAlignment="1">
      <alignment horizontal="left" vertical="center" indent="1"/>
    </xf>
    <xf numFmtId="0" fontId="19" fillId="0" borderId="0" xfId="0" applyFont="1"/>
    <xf numFmtId="0" fontId="20" fillId="0" borderId="0" xfId="2" applyFont="1" applyAlignment="1">
      <alignment vertical="center"/>
    </xf>
    <xf numFmtId="3" fontId="22" fillId="2" borderId="0" xfId="0" applyNumberFormat="1" applyFont="1" applyFill="1"/>
    <xf numFmtId="49" fontId="9" fillId="2" borderId="0" xfId="0" applyNumberFormat="1" applyFont="1" applyFill="1" applyAlignment="1">
      <alignment horizontal="right"/>
    </xf>
    <xf numFmtId="165" fontId="20" fillId="0" borderId="0" xfId="0" applyNumberFormat="1" applyFont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12">
    <cellStyle name="Čiarka 2" xfId="4" xr:uid="{CA682BC9-45C2-4FB1-A09A-4D9CE450A137}"/>
    <cellStyle name="Čiarka 3" xfId="10" xr:uid="{01B4CE9B-C7D6-4A4D-91F0-34C1917E0137}"/>
    <cellStyle name="Normal" xfId="0" builtinId="0"/>
    <cellStyle name="Normálna 4 2" xfId="6" xr:uid="{C5A91FB8-1500-4A43-8774-E904273E7D1B}"/>
    <cellStyle name="Normálna 4 2 2" xfId="7" xr:uid="{53AE71B0-7B19-4080-8376-F1CB7C2BF543}"/>
    <cellStyle name="Normálna 4 2 2 2" xfId="9" xr:uid="{9F4309BD-3B6B-44FD-AE89-FCEF20501716}"/>
    <cellStyle name="Normálna 4 2 3" xfId="8" xr:uid="{00C58A0C-996F-4E6F-893C-8973BE7614D2}"/>
    <cellStyle name="Normálna 4 2 4" xfId="11" xr:uid="{5366CBA0-62EF-4C15-A7A9-CDDA62C63BF7}"/>
    <cellStyle name="Normálne 2" xfId="3" xr:uid="{11050034-A121-43CD-8508-0D6607D32B52}"/>
    <cellStyle name="normálne 9_Tabulky IFP_casove rady-request_20111102_" xfId="5" xr:uid="{704C976E-9F78-4E26-AA66-43A325241047}"/>
    <cellStyle name="normálne_dane pre rozpocet 2006-2008_JUN2005_final" xfId="2" xr:uid="{A07B7451-9ED0-4B03-A67F-A673A32220C7}"/>
    <cellStyle name="normálne_IFP_DANE_20081103" xfId="1" xr:uid="{E70AB42A-5B5E-49A7-8864-A218D643AAED}"/>
  </cellStyles>
  <dxfs count="0"/>
  <tableStyles count="0" defaultTableStyle="TableStyleMedium2" defaultPivotStyle="PivotStyleLight16"/>
  <colors>
    <mruColors>
      <color rgb="FF58595B"/>
      <color rgb="FFDCB47B"/>
      <color rgb="FF13B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Motív RRZ">
      <a:dk1>
        <a:sysClr val="windowText" lastClr="000000"/>
      </a:dk1>
      <a:lt1>
        <a:sysClr val="window" lastClr="FFFFFF"/>
      </a:lt1>
      <a:dk2>
        <a:srgbClr val="D82727"/>
      </a:dk2>
      <a:lt2>
        <a:srgbClr val="37B268"/>
      </a:lt2>
      <a:accent1>
        <a:srgbClr val="58595B"/>
      </a:accent1>
      <a:accent2>
        <a:srgbClr val="13B5EA"/>
      </a:accent2>
      <a:accent3>
        <a:srgbClr val="DCB47B"/>
      </a:accent3>
      <a:accent4>
        <a:srgbClr val="3657A7"/>
      </a:accent4>
      <a:accent5>
        <a:srgbClr val="997468"/>
      </a:accent5>
      <a:accent6>
        <a:srgbClr val="9C479B"/>
      </a:accent6>
      <a:hlink>
        <a:srgbClr val="003399"/>
      </a:hlink>
      <a:folHlink>
        <a:srgbClr val="B9D0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09C3B-F517-4579-8FA5-478F34B2C2CE}">
  <sheetPr>
    <tabColor rgb="FF00B0F0"/>
  </sheetPr>
  <dimension ref="A1:W103"/>
  <sheetViews>
    <sheetView showGridLines="0" tabSelected="1" workbookViewId="0">
      <selection activeCell="M6" sqref="M6"/>
    </sheetView>
  </sheetViews>
  <sheetFormatPr defaultColWidth="9.21875" defaultRowHeight="14.4" x14ac:dyDescent="0.3"/>
  <cols>
    <col min="1" max="1" width="2.77734375" customWidth="1"/>
    <col min="2" max="2" width="52.44140625" customWidth="1"/>
    <col min="3" max="3" width="0.77734375" customWidth="1"/>
    <col min="4" max="4" width="14.77734375" customWidth="1"/>
    <col min="5" max="5" width="0.77734375" customWidth="1"/>
    <col min="6" max="6" width="16.21875" hidden="1" customWidth="1"/>
    <col min="7" max="7" width="1.44140625" hidden="1" customWidth="1"/>
    <col min="8" max="9" width="0.77734375" hidden="1" customWidth="1"/>
    <col min="10" max="10" width="14.77734375" customWidth="1"/>
    <col min="11" max="11" width="12.5546875" bestFit="1" customWidth="1"/>
    <col min="12" max="23" width="12.5546875" customWidth="1"/>
  </cols>
  <sheetData>
    <row r="1" spans="1:23" ht="15" customHeight="1" thickBot="1" x14ac:dyDescent="0.35">
      <c r="A1" s="26"/>
      <c r="B1" s="26"/>
      <c r="D1" s="1">
        <f>D94</f>
        <v>-5912.9850000000079</v>
      </c>
      <c r="E1" s="17"/>
      <c r="F1" s="1">
        <f>F94</f>
        <v>0</v>
      </c>
      <c r="G1" s="1">
        <f>G94</f>
        <v>0</v>
      </c>
      <c r="H1" s="17"/>
      <c r="I1" s="17"/>
      <c r="J1" s="1">
        <f t="shared" ref="J1:K1" si="0">J94</f>
        <v>-6195.3681541868864</v>
      </c>
      <c r="K1" s="1">
        <f t="shared" si="0"/>
        <v>-6381.2753820373764</v>
      </c>
      <c r="L1" s="1">
        <f t="shared" ref="L1:M1" si="1">L94</f>
        <v>-6144.3511086032449</v>
      </c>
      <c r="M1" s="1">
        <f t="shared" si="1"/>
        <v>-6147.6144529761732</v>
      </c>
    </row>
    <row r="2" spans="1:23" ht="15" customHeight="1" x14ac:dyDescent="0.3">
      <c r="A2" s="26"/>
      <c r="B2" s="27" t="s">
        <v>0</v>
      </c>
      <c r="C2" s="28"/>
      <c r="D2" s="2" t="str">
        <f>TEXT(ROUND(D1,0),"# ###")&amp;" mil.eur"</f>
        <v>-5 913 mil.eur</v>
      </c>
      <c r="E2" s="28"/>
      <c r="F2" s="2" t="str">
        <f>TEXT(ROUND(F1,0),"# ###")&amp;" mil.eur"</f>
        <v xml:space="preserve"> mil.eur</v>
      </c>
      <c r="G2" s="2" t="str">
        <f>TEXT(ROUND(G1,0),"# ###")&amp;" mil.eur"</f>
        <v xml:space="preserve"> mil.eur</v>
      </c>
      <c r="H2" s="28"/>
      <c r="I2" s="28"/>
      <c r="J2" s="2" t="str">
        <f t="shared" ref="J2:K2" si="2">TEXT(ROUND(J1,0),"# ###")&amp;" mil.eur"</f>
        <v>-6 195 mil.eur</v>
      </c>
      <c r="K2" s="2" t="str">
        <f t="shared" si="2"/>
        <v>-6 381 mil.eur</v>
      </c>
      <c r="L2" s="2" t="str">
        <f t="shared" ref="L2:M2" si="3">TEXT(ROUND(L1,0),"# ###")&amp;" mil.eur"</f>
        <v>-6 144 mil.eur</v>
      </c>
      <c r="M2" s="2" t="str">
        <f t="shared" si="3"/>
        <v>-6 148 mil.eur</v>
      </c>
    </row>
    <row r="3" spans="1:23" ht="15" customHeight="1" x14ac:dyDescent="0.3">
      <c r="A3" s="26"/>
      <c r="B3" s="37" t="s">
        <v>92</v>
      </c>
      <c r="C3" s="29"/>
      <c r="D3" s="30"/>
      <c r="E3" s="29"/>
      <c r="F3" s="30" t="str">
        <f>IF(F1-$D$1&gt;0,"+","")&amp;TEXT(ROUND((F1-$D$1),0),"# ###")&amp;" mil.eur"</f>
        <v>+5 913 mil.eur</v>
      </c>
      <c r="G3" s="30" t="str">
        <f>IF(G1-$D$1&gt;0,"+","")&amp;TEXT(ROUND((G1-$D$1),0),"# ###")&amp;" mil.eur"</f>
        <v>+5 913 mil.eur</v>
      </c>
      <c r="H3" s="29"/>
      <c r="I3" s="29"/>
      <c r="J3" s="30" t="str">
        <f t="shared" ref="J3:K3" si="4">IF(J1-$D$1&gt;0,"+","")&amp;TEXT(ROUND((J1-$D$1),0),"# ###")&amp;" mil.eur"</f>
        <v>-282 mil.eur</v>
      </c>
      <c r="K3" s="30" t="str">
        <f t="shared" si="4"/>
        <v>-468 mil.eur</v>
      </c>
      <c r="L3" s="30" t="str">
        <f t="shared" ref="L3:M3" si="5">IF(L1-$D$1&gt;0,"+","")&amp;TEXT(ROUND((L1-$D$1),0),"# ###")&amp;" mil.eur"</f>
        <v>-231 mil.eur</v>
      </c>
      <c r="M3" s="30" t="str">
        <f t="shared" si="5"/>
        <v>-235 mil.eur</v>
      </c>
    </row>
    <row r="4" spans="1:23" ht="15" customHeight="1" thickBot="1" x14ac:dyDescent="0.35">
      <c r="A4" s="26"/>
      <c r="B4" s="31" t="s">
        <v>1</v>
      </c>
      <c r="C4" s="32"/>
      <c r="D4" s="33"/>
      <c r="E4" s="32"/>
      <c r="F4" s="33"/>
      <c r="G4" s="33" t="str">
        <f>IF(G1-F1&gt;0,"+","")&amp;TEXT(ROUND((G1-F1),0),"# ###")&amp;" mil.eur"</f>
        <v xml:space="preserve"> mil.eur</v>
      </c>
      <c r="H4" s="32"/>
      <c r="I4" s="32"/>
      <c r="J4" s="33"/>
      <c r="K4" s="33"/>
      <c r="L4" s="33"/>
      <c r="M4" s="33"/>
    </row>
    <row r="5" spans="1:23" ht="15" customHeight="1" x14ac:dyDescent="0.3">
      <c r="A5" s="26"/>
      <c r="B5" s="59" t="s">
        <v>113</v>
      </c>
      <c r="C5" s="26"/>
      <c r="D5" s="26"/>
      <c r="E5" s="26"/>
      <c r="F5" s="34"/>
      <c r="G5" s="34"/>
      <c r="H5" s="26"/>
      <c r="I5" s="26"/>
      <c r="J5" s="34"/>
      <c r="K5" s="34"/>
      <c r="L5" s="34"/>
      <c r="M5" s="34"/>
    </row>
    <row r="6" spans="1:23" ht="15" customHeight="1" thickBot="1" x14ac:dyDescent="0.35">
      <c r="A6" s="26"/>
      <c r="B6" s="60"/>
      <c r="C6" s="26"/>
      <c r="D6" s="26"/>
      <c r="E6" s="26"/>
      <c r="F6" s="34"/>
      <c r="G6" s="34"/>
      <c r="H6" s="26"/>
      <c r="I6" s="26"/>
      <c r="J6" s="34"/>
      <c r="K6" s="34"/>
      <c r="L6" s="34"/>
      <c r="M6" s="34"/>
    </row>
    <row r="7" spans="1:23" ht="15" customHeight="1" thickBot="1" x14ac:dyDescent="0.35">
      <c r="A7" s="26"/>
      <c r="B7" s="3" t="s">
        <v>2</v>
      </c>
      <c r="C7" s="28"/>
      <c r="D7" s="4" t="s">
        <v>3</v>
      </c>
      <c r="E7" s="35"/>
      <c r="F7" s="4" t="s">
        <v>3</v>
      </c>
      <c r="G7" s="4" t="s">
        <v>3</v>
      </c>
      <c r="H7" s="35"/>
      <c r="I7" s="28"/>
      <c r="J7" s="5" t="s">
        <v>111</v>
      </c>
      <c r="K7" s="5" t="s">
        <v>111</v>
      </c>
      <c r="L7" s="5" t="s">
        <v>111</v>
      </c>
      <c r="M7" s="5" t="s">
        <v>111</v>
      </c>
    </row>
    <row r="8" spans="1:23" ht="15" customHeight="1" x14ac:dyDescent="0.3">
      <c r="A8" s="26"/>
      <c r="B8" s="6" t="s">
        <v>4</v>
      </c>
      <c r="C8" s="7"/>
      <c r="D8" s="7" t="s">
        <v>114</v>
      </c>
      <c r="E8" s="7"/>
      <c r="F8" s="57" t="s">
        <v>115</v>
      </c>
      <c r="G8" s="7" t="s">
        <v>90</v>
      </c>
      <c r="H8" s="7"/>
      <c r="I8" s="7"/>
      <c r="J8" s="7" t="s">
        <v>116</v>
      </c>
      <c r="K8" s="7" t="s">
        <v>122</v>
      </c>
      <c r="L8" s="7" t="s">
        <v>123</v>
      </c>
      <c r="M8" s="7" t="s">
        <v>124</v>
      </c>
    </row>
    <row r="9" spans="1:23" s="18" customFormat="1" ht="15" customHeight="1" x14ac:dyDescent="0.3">
      <c r="B9" s="13" t="s">
        <v>5</v>
      </c>
      <c r="C9" s="19"/>
      <c r="D9" s="20">
        <f>D11+D31+D36+D43</f>
        <v>61962.871999999996</v>
      </c>
      <c r="E9" s="19"/>
      <c r="F9" s="20">
        <f>F11+F31+F36+F43</f>
        <v>0</v>
      </c>
      <c r="G9" s="20">
        <f>G11+G31+G36+G43</f>
        <v>0</v>
      </c>
      <c r="H9" s="19"/>
      <c r="I9" s="19"/>
      <c r="J9" s="20">
        <f t="shared" ref="J9:K9" si="6">J11+J31+J36+J43</f>
        <v>63017.008911639175</v>
      </c>
      <c r="K9" s="20">
        <f t="shared" si="6"/>
        <v>62805.919913345264</v>
      </c>
      <c r="L9" s="20">
        <f t="shared" ref="L9:M9" si="7">L11+L31+L36+L43</f>
        <v>62519.30016803895</v>
      </c>
      <c r="M9" s="20">
        <f t="shared" si="7"/>
        <v>62725.728680747801</v>
      </c>
      <c r="N9"/>
      <c r="O9"/>
      <c r="P9"/>
      <c r="Q9"/>
      <c r="R9"/>
      <c r="S9"/>
      <c r="T9"/>
      <c r="U9"/>
      <c r="V9"/>
      <c r="W9"/>
    </row>
    <row r="10" spans="1:23" s="18" customFormat="1" ht="15" customHeight="1" x14ac:dyDescent="0.3">
      <c r="B10" s="13" t="s">
        <v>6</v>
      </c>
      <c r="C10" s="19"/>
      <c r="D10" s="21">
        <f>D9/D$96*100</f>
        <v>42.964386095496927</v>
      </c>
      <c r="E10" s="19"/>
      <c r="F10" s="21" t="e">
        <f>F9/F$96*100</f>
        <v>#DIV/0!</v>
      </c>
      <c r="G10" s="21" t="e">
        <f>G9/G$96*100</f>
        <v>#DIV/0!</v>
      </c>
      <c r="H10" s="19"/>
      <c r="I10" s="19"/>
      <c r="J10" s="21">
        <f t="shared" ref="J10:K10" si="8">J9/J$96*100</f>
        <v>44.600028155820063</v>
      </c>
      <c r="K10" s="21">
        <f t="shared" si="8"/>
        <v>44.266461739793606</v>
      </c>
      <c r="L10" s="21">
        <f t="shared" ref="L10:M10" si="9">L9/L$96*100</f>
        <v>44.064448267067199</v>
      </c>
      <c r="M10" s="21">
        <f t="shared" si="9"/>
        <v>44.06678958564396</v>
      </c>
      <c r="N10"/>
      <c r="O10"/>
      <c r="P10"/>
      <c r="Q10"/>
      <c r="R10"/>
      <c r="S10"/>
      <c r="T10"/>
      <c r="U10"/>
      <c r="V10"/>
      <c r="W10"/>
    </row>
    <row r="11" spans="1:23" ht="15" customHeight="1" x14ac:dyDescent="0.3">
      <c r="A11" s="26"/>
      <c r="B11" s="8" t="s">
        <v>7</v>
      </c>
      <c r="C11" s="22"/>
      <c r="D11" s="23">
        <v>29334.275000000001</v>
      </c>
      <c r="E11" s="22"/>
      <c r="F11" s="23"/>
      <c r="G11" s="23"/>
      <c r="H11" s="22"/>
      <c r="I11" s="22"/>
      <c r="J11" s="23">
        <v>29120.973344799342</v>
      </c>
      <c r="K11" s="23">
        <v>28948.068595923141</v>
      </c>
      <c r="L11" s="23">
        <v>28904.071595923146</v>
      </c>
      <c r="M11" s="23">
        <v>28873.183460483797</v>
      </c>
    </row>
    <row r="12" spans="1:23" ht="15" customHeight="1" x14ac:dyDescent="0.3">
      <c r="A12" s="26"/>
      <c r="B12" s="9" t="s">
        <v>8</v>
      </c>
      <c r="C12" s="36"/>
      <c r="D12" s="38">
        <v>17428.39</v>
      </c>
      <c r="E12" s="36"/>
      <c r="F12" s="34"/>
      <c r="G12" s="34"/>
      <c r="H12" s="36"/>
      <c r="I12" s="36"/>
      <c r="J12" s="38">
        <v>17368.653551497242</v>
      </c>
      <c r="K12" s="38">
        <v>17281.008808199189</v>
      </c>
      <c r="L12" s="38">
        <v>17230.01180819919</v>
      </c>
      <c r="M12" s="38">
        <v>17273.980033063301</v>
      </c>
    </row>
    <row r="13" spans="1:23" ht="15" customHeight="1" x14ac:dyDescent="0.3">
      <c r="A13" s="26"/>
      <c r="B13" s="10" t="s">
        <v>9</v>
      </c>
      <c r="C13" s="36"/>
      <c r="D13" s="38">
        <v>11592.464</v>
      </c>
      <c r="E13" s="36"/>
      <c r="F13" s="34"/>
      <c r="G13" s="34"/>
      <c r="H13" s="36"/>
      <c r="I13" s="36"/>
      <c r="J13" s="38">
        <v>11376</v>
      </c>
      <c r="K13" s="38">
        <v>11289</v>
      </c>
      <c r="L13" s="38">
        <v>11235</v>
      </c>
      <c r="M13" s="38">
        <v>11242</v>
      </c>
    </row>
    <row r="14" spans="1:23" ht="15" customHeight="1" x14ac:dyDescent="0.3">
      <c r="A14" s="26"/>
      <c r="B14" s="10" t="s">
        <v>10</v>
      </c>
      <c r="C14" s="36"/>
      <c r="D14" s="38">
        <v>3038.4029999999998</v>
      </c>
      <c r="E14" s="36"/>
      <c r="F14" s="34"/>
      <c r="G14" s="34"/>
      <c r="H14" s="36"/>
      <c r="I14" s="36"/>
      <c r="J14" s="38">
        <v>2883.7799999999997</v>
      </c>
      <c r="K14" s="38">
        <v>2877.7</v>
      </c>
      <c r="L14" s="38">
        <v>2877.7</v>
      </c>
      <c r="M14" s="38">
        <v>2877.7</v>
      </c>
    </row>
    <row r="15" spans="1:23" ht="15" customHeight="1" x14ac:dyDescent="0.3">
      <c r="A15" s="26"/>
      <c r="B15" s="10" t="s">
        <v>11</v>
      </c>
      <c r="C15" s="36"/>
      <c r="D15" s="38">
        <v>635.20600000000002</v>
      </c>
      <c r="E15" s="36"/>
      <c r="F15" s="34"/>
      <c r="G15" s="34"/>
      <c r="H15" s="36"/>
      <c r="I15" s="36"/>
      <c r="J15" s="38">
        <v>652.18604481600005</v>
      </c>
      <c r="K15" s="38">
        <v>657.43366394500003</v>
      </c>
      <c r="L15" s="38">
        <v>657.43366394500003</v>
      </c>
      <c r="M15" s="38">
        <v>657.43366394500003</v>
      </c>
    </row>
    <row r="16" spans="1:23" ht="15" customHeight="1" x14ac:dyDescent="0.3">
      <c r="A16" s="26"/>
      <c r="B16" s="10" t="s">
        <v>12</v>
      </c>
      <c r="C16" s="36"/>
      <c r="D16" s="38">
        <v>0</v>
      </c>
      <c r="E16" s="36"/>
      <c r="F16" s="34"/>
      <c r="G16" s="34"/>
      <c r="H16" s="36"/>
      <c r="I16" s="36"/>
      <c r="J16" s="38">
        <v>0</v>
      </c>
      <c r="K16" s="38">
        <v>0</v>
      </c>
      <c r="L16" s="38">
        <v>0</v>
      </c>
      <c r="M16" s="38">
        <v>0</v>
      </c>
    </row>
    <row r="17" spans="1:23" ht="15" customHeight="1" x14ac:dyDescent="0.3">
      <c r="A17" s="26"/>
      <c r="B17" s="10" t="s">
        <v>13</v>
      </c>
      <c r="C17" s="36"/>
      <c r="D17" s="38">
        <v>462.286</v>
      </c>
      <c r="E17" s="36"/>
      <c r="F17" s="34"/>
      <c r="G17" s="34"/>
      <c r="H17" s="36"/>
      <c r="I17" s="36"/>
      <c r="J17" s="38">
        <v>430</v>
      </c>
      <c r="K17" s="38">
        <v>431</v>
      </c>
      <c r="L17" s="38">
        <v>431</v>
      </c>
      <c r="M17" s="38">
        <v>431</v>
      </c>
    </row>
    <row r="18" spans="1:23" ht="15" customHeight="1" x14ac:dyDescent="0.3">
      <c r="A18" s="26"/>
      <c r="B18" s="10" t="s">
        <v>14</v>
      </c>
      <c r="C18" s="36"/>
      <c r="D18" s="38">
        <v>139.44</v>
      </c>
      <c r="E18" s="36"/>
      <c r="F18" s="34"/>
      <c r="G18" s="34"/>
      <c r="H18" s="36"/>
      <c r="I18" s="36"/>
      <c r="J18" s="38">
        <v>130.1</v>
      </c>
      <c r="K18" s="38">
        <v>130</v>
      </c>
      <c r="L18" s="38">
        <v>133</v>
      </c>
      <c r="M18" s="38">
        <v>133.9</v>
      </c>
    </row>
    <row r="19" spans="1:23" ht="15" customHeight="1" x14ac:dyDescent="0.3">
      <c r="A19" s="26"/>
      <c r="B19" s="10" t="s">
        <v>15</v>
      </c>
      <c r="C19" s="36"/>
      <c r="D19" s="38">
        <v>262.29399999999998</v>
      </c>
      <c r="E19" s="36"/>
      <c r="F19" s="34"/>
      <c r="G19" s="34"/>
      <c r="H19" s="36"/>
      <c r="I19" s="36"/>
      <c r="J19" s="38">
        <v>270</v>
      </c>
      <c r="K19" s="38">
        <v>278</v>
      </c>
      <c r="L19" s="38">
        <v>278</v>
      </c>
      <c r="M19" s="38">
        <v>278</v>
      </c>
    </row>
    <row r="20" spans="1:23" ht="15" customHeight="1" x14ac:dyDescent="0.3">
      <c r="A20" s="26"/>
      <c r="B20" s="10" t="s">
        <v>16</v>
      </c>
      <c r="C20" s="36"/>
      <c r="D20" s="38">
        <v>1298.297</v>
      </c>
      <c r="E20" s="36"/>
      <c r="F20" s="34"/>
      <c r="G20" s="34"/>
      <c r="H20" s="36"/>
      <c r="I20" s="36"/>
      <c r="J20" s="38">
        <v>1626.5875066812423</v>
      </c>
      <c r="K20" s="38">
        <v>1617.8751442541889</v>
      </c>
      <c r="L20" s="38">
        <v>1617.8781442541895</v>
      </c>
      <c r="M20" s="38">
        <v>1653.9463691183009</v>
      </c>
    </row>
    <row r="21" spans="1:23" ht="15" customHeight="1" x14ac:dyDescent="0.3">
      <c r="A21" s="26"/>
      <c r="B21" s="9" t="s">
        <v>17</v>
      </c>
      <c r="C21" s="36"/>
      <c r="D21" s="38">
        <v>11905.885</v>
      </c>
      <c r="E21" s="36"/>
      <c r="F21" s="34"/>
      <c r="G21" s="34"/>
      <c r="H21" s="36"/>
      <c r="I21" s="36"/>
      <c r="J21" s="38">
        <v>11752.3197933021</v>
      </c>
      <c r="K21" s="38">
        <v>11667.059787723954</v>
      </c>
      <c r="L21" s="38">
        <v>11674.059787723954</v>
      </c>
      <c r="M21" s="38">
        <v>11599.203427420496</v>
      </c>
    </row>
    <row r="22" spans="1:23" ht="15" customHeight="1" x14ac:dyDescent="0.3">
      <c r="A22" s="26"/>
      <c r="B22" s="10" t="s">
        <v>18</v>
      </c>
      <c r="C22" s="36"/>
      <c r="D22" s="38">
        <v>5535.7280000000001</v>
      </c>
      <c r="E22" s="36"/>
      <c r="F22" s="34"/>
      <c r="G22" s="34"/>
      <c r="H22" s="36"/>
      <c r="I22" s="36"/>
      <c r="J22" s="38">
        <v>5481</v>
      </c>
      <c r="K22" s="38">
        <v>5514</v>
      </c>
      <c r="L22" s="38">
        <v>5526</v>
      </c>
      <c r="M22" s="38">
        <v>5531</v>
      </c>
    </row>
    <row r="23" spans="1:23" s="26" customFormat="1" ht="15" customHeight="1" x14ac:dyDescent="0.3">
      <c r="B23" s="11" t="s">
        <v>19</v>
      </c>
      <c r="C23" s="36"/>
      <c r="D23" s="38">
        <v>5328.0969999999998</v>
      </c>
      <c r="E23" s="36"/>
      <c r="F23" s="34"/>
      <c r="G23" s="34"/>
      <c r="H23" s="36"/>
      <c r="I23" s="36"/>
      <c r="J23" s="38"/>
      <c r="K23" s="38"/>
      <c r="L23" s="38"/>
      <c r="M23" s="38"/>
      <c r="N23"/>
      <c r="O23"/>
      <c r="P23"/>
      <c r="Q23"/>
      <c r="R23"/>
      <c r="S23"/>
      <c r="T23"/>
      <c r="U23"/>
      <c r="V23"/>
      <c r="W23"/>
    </row>
    <row r="24" spans="1:23" s="26" customFormat="1" ht="15" customHeight="1" x14ac:dyDescent="0.3">
      <c r="B24" s="11" t="s">
        <v>20</v>
      </c>
      <c r="C24" s="36"/>
      <c r="D24" s="38">
        <v>207.631</v>
      </c>
      <c r="E24" s="36"/>
      <c r="F24" s="34"/>
      <c r="G24" s="34"/>
      <c r="H24" s="36"/>
      <c r="I24" s="36"/>
      <c r="J24" s="38"/>
      <c r="K24" s="38"/>
      <c r="L24" s="38"/>
      <c r="M24" s="38"/>
      <c r="N24"/>
      <c r="O24"/>
      <c r="P24"/>
      <c r="Q24"/>
      <c r="R24"/>
      <c r="S24"/>
      <c r="T24"/>
      <c r="U24"/>
      <c r="V24"/>
      <c r="W24"/>
    </row>
    <row r="25" spans="1:23" ht="15" customHeight="1" x14ac:dyDescent="0.3">
      <c r="A25" s="26"/>
      <c r="B25" s="10" t="s">
        <v>21</v>
      </c>
      <c r="C25" s="36"/>
      <c r="D25" s="38">
        <v>5659.4430000000002</v>
      </c>
      <c r="E25" s="36"/>
      <c r="F25" s="34"/>
      <c r="G25" s="34"/>
      <c r="H25" s="36"/>
      <c r="I25" s="36"/>
      <c r="J25" s="38">
        <v>5580</v>
      </c>
      <c r="K25" s="38">
        <v>5477</v>
      </c>
      <c r="L25" s="38">
        <v>5477</v>
      </c>
      <c r="M25" s="38">
        <v>5477</v>
      </c>
    </row>
    <row r="26" spans="1:23" ht="15" customHeight="1" x14ac:dyDescent="0.3">
      <c r="A26" s="26"/>
      <c r="B26" s="15" t="s">
        <v>22</v>
      </c>
      <c r="C26" s="36"/>
      <c r="D26" s="38">
        <v>427.399</v>
      </c>
      <c r="E26" s="36"/>
      <c r="F26" s="34"/>
      <c r="G26" s="34"/>
      <c r="H26" s="36"/>
      <c r="I26" s="36"/>
      <c r="J26" s="38">
        <v>449</v>
      </c>
      <c r="K26" s="38">
        <v>432</v>
      </c>
      <c r="L26" s="38">
        <v>432</v>
      </c>
      <c r="M26" s="38">
        <v>432</v>
      </c>
    </row>
    <row r="27" spans="1:23" ht="15" customHeight="1" x14ac:dyDescent="0.3">
      <c r="A27" s="26"/>
      <c r="B27" s="10" t="s">
        <v>23</v>
      </c>
      <c r="C27" s="36"/>
      <c r="D27" s="38">
        <v>510.87299999999999</v>
      </c>
      <c r="E27" s="36"/>
      <c r="F27" s="34"/>
      <c r="G27" s="34"/>
      <c r="H27" s="36"/>
      <c r="I27" s="36"/>
      <c r="J27" s="38">
        <v>544.1</v>
      </c>
      <c r="K27" s="38">
        <v>531</v>
      </c>
      <c r="L27" s="38">
        <v>526</v>
      </c>
      <c r="M27" s="38">
        <v>519</v>
      </c>
    </row>
    <row r="28" spans="1:23" ht="15" customHeight="1" x14ac:dyDescent="0.3">
      <c r="A28" s="26"/>
      <c r="B28" s="10" t="s">
        <v>24</v>
      </c>
      <c r="C28" s="36"/>
      <c r="D28" s="38">
        <v>69.600999999999999</v>
      </c>
      <c r="E28" s="36"/>
      <c r="F28" s="34"/>
      <c r="G28" s="34"/>
      <c r="H28" s="36"/>
      <c r="I28" s="36"/>
      <c r="J28" s="38">
        <v>128.60036512372463</v>
      </c>
      <c r="K28" s="38">
        <v>130.43650147558023</v>
      </c>
      <c r="L28" s="38">
        <v>130.43650147558023</v>
      </c>
      <c r="M28" s="38">
        <v>130.43650147558023</v>
      </c>
    </row>
    <row r="29" spans="1:23" ht="15" customHeight="1" x14ac:dyDescent="0.3">
      <c r="A29" s="26"/>
      <c r="B29" s="10" t="s">
        <v>16</v>
      </c>
      <c r="C29" s="36"/>
      <c r="D29" s="38">
        <v>130.24</v>
      </c>
      <c r="E29" s="36"/>
      <c r="F29" s="34"/>
      <c r="G29" s="34"/>
      <c r="H29" s="36"/>
      <c r="I29" s="36"/>
      <c r="J29" s="38">
        <v>18.619428178375529</v>
      </c>
      <c r="K29" s="38">
        <v>14.623286248373915</v>
      </c>
      <c r="L29" s="38">
        <v>14.623286248373915</v>
      </c>
      <c r="M29" s="38">
        <v>-58.233074055084217</v>
      </c>
    </row>
    <row r="30" spans="1:23" ht="15" customHeight="1" x14ac:dyDescent="0.3">
      <c r="A30" s="26"/>
      <c r="B30" s="9" t="s">
        <v>25</v>
      </c>
      <c r="C30" s="36"/>
      <c r="D30" s="38">
        <v>0</v>
      </c>
      <c r="E30" s="36"/>
      <c r="F30" s="34"/>
      <c r="G30" s="34"/>
      <c r="H30" s="36"/>
      <c r="I30" s="36"/>
      <c r="J30" s="38">
        <v>0</v>
      </c>
      <c r="K30" s="38">
        <v>0</v>
      </c>
      <c r="L30" s="38">
        <v>0</v>
      </c>
      <c r="M30" s="38">
        <v>0</v>
      </c>
    </row>
    <row r="31" spans="1:23" ht="15" customHeight="1" x14ac:dyDescent="0.3">
      <c r="A31" s="26"/>
      <c r="B31" s="8" t="s">
        <v>26</v>
      </c>
      <c r="C31" s="22"/>
      <c r="D31" s="23">
        <v>23674.190999999999</v>
      </c>
      <c r="E31" s="22"/>
      <c r="F31" s="23"/>
      <c r="G31" s="23"/>
      <c r="H31" s="22"/>
      <c r="I31" s="22"/>
      <c r="J31" s="23">
        <v>23152.511120396735</v>
      </c>
      <c r="K31" s="23">
        <v>23133.367543381548</v>
      </c>
      <c r="L31" s="23">
        <v>23185.049975893737</v>
      </c>
      <c r="M31" s="23">
        <v>23091.883570614184</v>
      </c>
    </row>
    <row r="32" spans="1:23" ht="15" customHeight="1" x14ac:dyDescent="0.3">
      <c r="A32" s="26"/>
      <c r="B32" s="9" t="s">
        <v>27</v>
      </c>
      <c r="C32" s="36"/>
      <c r="D32" s="38">
        <v>23142.696</v>
      </c>
      <c r="E32" s="36"/>
      <c r="F32" s="34"/>
      <c r="G32" s="34"/>
      <c r="H32" s="36"/>
      <c r="I32" s="36"/>
      <c r="J32" s="38">
        <v>22652.221509653154</v>
      </c>
      <c r="K32" s="38">
        <v>22645.049601583039</v>
      </c>
      <c r="L32" s="38">
        <v>22697.214981493595</v>
      </c>
      <c r="M32" s="38">
        <v>22604.048576214042</v>
      </c>
    </row>
    <row r="33" spans="1:23" s="26" customFormat="1" ht="15" customHeight="1" x14ac:dyDescent="0.3">
      <c r="B33" s="10" t="s">
        <v>28</v>
      </c>
      <c r="C33" s="36"/>
      <c r="D33" s="38">
        <v>13583.504000000001</v>
      </c>
      <c r="E33" s="36"/>
      <c r="F33" s="34"/>
      <c r="G33" s="34"/>
      <c r="H33" s="36"/>
      <c r="I33" s="36"/>
      <c r="J33" s="38"/>
      <c r="K33" s="38"/>
      <c r="L33" s="38"/>
      <c r="M33" s="38"/>
      <c r="N33"/>
      <c r="O33"/>
      <c r="P33"/>
      <c r="Q33"/>
      <c r="R33"/>
      <c r="S33"/>
      <c r="T33"/>
      <c r="U33"/>
      <c r="V33"/>
      <c r="W33"/>
    </row>
    <row r="34" spans="1:23" s="26" customFormat="1" ht="15" customHeight="1" x14ac:dyDescent="0.3">
      <c r="B34" s="10" t="s">
        <v>29</v>
      </c>
      <c r="C34" s="36"/>
      <c r="D34" s="38">
        <v>9559.1919999999991</v>
      </c>
      <c r="E34" s="36"/>
      <c r="F34" s="34"/>
      <c r="G34" s="34"/>
      <c r="H34" s="36"/>
      <c r="I34" s="36"/>
      <c r="J34" s="38"/>
      <c r="K34" s="38"/>
      <c r="L34" s="38"/>
      <c r="M34" s="38"/>
      <c r="N34"/>
      <c r="O34"/>
      <c r="P34"/>
      <c r="Q34"/>
      <c r="R34"/>
      <c r="S34"/>
      <c r="T34"/>
      <c r="U34"/>
      <c r="V34"/>
      <c r="W34"/>
    </row>
    <row r="35" spans="1:23" ht="15" customHeight="1" x14ac:dyDescent="0.3">
      <c r="A35" s="26"/>
      <c r="B35" s="9" t="s">
        <v>30</v>
      </c>
      <c r="C35" s="36"/>
      <c r="D35" s="38">
        <v>531.495</v>
      </c>
      <c r="E35" s="36"/>
      <c r="F35" s="34"/>
      <c r="G35" s="34"/>
      <c r="H35" s="36"/>
      <c r="I35" s="36"/>
      <c r="J35" s="38">
        <v>500.28961074358131</v>
      </c>
      <c r="K35" s="38">
        <v>488.31794179850863</v>
      </c>
      <c r="L35" s="38">
        <v>487.83499440014339</v>
      </c>
      <c r="M35" s="38">
        <v>487.83499440014339</v>
      </c>
    </row>
    <row r="36" spans="1:23" ht="15" customHeight="1" x14ac:dyDescent="0.3">
      <c r="A36" s="26"/>
      <c r="B36" s="8" t="s">
        <v>31</v>
      </c>
      <c r="C36" s="22"/>
      <c r="D36" s="23">
        <v>5369.9750000000004</v>
      </c>
      <c r="E36" s="22"/>
      <c r="F36" s="23"/>
      <c r="G36" s="23"/>
      <c r="H36" s="22"/>
      <c r="I36" s="22"/>
      <c r="J36" s="23">
        <v>5242.8189255126763</v>
      </c>
      <c r="K36" s="23">
        <v>5283.2081433182057</v>
      </c>
      <c r="L36" s="23">
        <v>5057.4081846135041</v>
      </c>
      <c r="M36" s="23">
        <v>5318.30078061321</v>
      </c>
    </row>
    <row r="37" spans="1:23" ht="15" customHeight="1" x14ac:dyDescent="0.3">
      <c r="A37" s="26"/>
      <c r="B37" s="9" t="s">
        <v>32</v>
      </c>
      <c r="C37" s="36"/>
      <c r="D37" s="38">
        <v>4101.2240000000002</v>
      </c>
      <c r="E37" s="36"/>
      <c r="F37" s="34"/>
      <c r="G37" s="34"/>
      <c r="H37" s="36"/>
      <c r="I37" s="36"/>
      <c r="J37" s="38">
        <v>3928.0000620240535</v>
      </c>
      <c r="K37" s="38">
        <v>4041.1834459795555</v>
      </c>
      <c r="L37" s="38">
        <v>3873.8873835904565</v>
      </c>
      <c r="M37" s="38">
        <v>3861.7809803275318</v>
      </c>
    </row>
    <row r="38" spans="1:23" ht="15" customHeight="1" x14ac:dyDescent="0.3">
      <c r="A38" s="26"/>
      <c r="B38" s="10" t="s">
        <v>33</v>
      </c>
      <c r="C38" s="36"/>
      <c r="D38" s="38">
        <v>3721.7170000000001</v>
      </c>
      <c r="E38" s="36"/>
      <c r="F38" s="34"/>
      <c r="G38" s="34"/>
      <c r="H38" s="36"/>
      <c r="I38" s="36"/>
      <c r="J38" s="38">
        <v>3368.0586196546806</v>
      </c>
      <c r="K38" s="38">
        <v>3498.4786542830366</v>
      </c>
      <c r="L38" s="38">
        <v>3331.1825918939376</v>
      </c>
      <c r="M38" s="38">
        <v>3319.0761886310129</v>
      </c>
    </row>
    <row r="39" spans="1:23" ht="15" customHeight="1" x14ac:dyDescent="0.3">
      <c r="A39" s="26"/>
      <c r="B39" s="10" t="s">
        <v>34</v>
      </c>
      <c r="C39" s="36"/>
      <c r="D39" s="38">
        <v>379.50700000000001</v>
      </c>
      <c r="E39" s="36"/>
      <c r="F39" s="34"/>
      <c r="G39" s="34"/>
      <c r="H39" s="36"/>
      <c r="I39" s="36"/>
      <c r="J39" s="38">
        <v>559.94144236937314</v>
      </c>
      <c r="K39" s="38">
        <v>542.7047916965189</v>
      </c>
      <c r="L39" s="38">
        <v>542.7047916965189</v>
      </c>
      <c r="M39" s="38">
        <v>542.7047916965189</v>
      </c>
    </row>
    <row r="40" spans="1:23" ht="15" customHeight="1" x14ac:dyDescent="0.3">
      <c r="A40" s="26"/>
      <c r="B40" s="9" t="s">
        <v>35</v>
      </c>
      <c r="C40" s="36"/>
      <c r="D40" s="38">
        <v>1268.751</v>
      </c>
      <c r="E40" s="36"/>
      <c r="F40" s="34"/>
      <c r="G40" s="34"/>
      <c r="H40" s="36"/>
      <c r="I40" s="36"/>
      <c r="J40" s="38">
        <v>1314.818863488623</v>
      </c>
      <c r="K40" s="38">
        <v>1242.0246973386502</v>
      </c>
      <c r="L40" s="38">
        <v>1183.5208010230479</v>
      </c>
      <c r="M40" s="38">
        <v>1456.5198002856787</v>
      </c>
    </row>
    <row r="41" spans="1:23" ht="15" customHeight="1" x14ac:dyDescent="0.3">
      <c r="A41" s="26"/>
      <c r="B41" s="10" t="s">
        <v>36</v>
      </c>
      <c r="C41" s="36"/>
      <c r="D41" s="38">
        <v>555.71400000000006</v>
      </c>
      <c r="E41" s="36"/>
      <c r="F41" s="34"/>
      <c r="G41" s="34"/>
      <c r="H41" s="36"/>
      <c r="I41" s="36"/>
      <c r="J41" s="38">
        <v>581.16810108927655</v>
      </c>
      <c r="K41" s="38">
        <v>574.25777415706966</v>
      </c>
      <c r="L41" s="38">
        <v>573.86997428313214</v>
      </c>
      <c r="M41" s="38">
        <v>578.86997428313214</v>
      </c>
    </row>
    <row r="42" spans="1:23" ht="15" customHeight="1" x14ac:dyDescent="0.3">
      <c r="A42" s="26"/>
      <c r="B42" s="10" t="s">
        <v>37</v>
      </c>
      <c r="C42" s="36"/>
      <c r="D42" s="38">
        <v>554.77700000000004</v>
      </c>
      <c r="E42" s="36"/>
      <c r="F42" s="34"/>
      <c r="G42" s="34"/>
      <c r="H42" s="36"/>
      <c r="I42" s="36"/>
      <c r="J42" s="38">
        <v>664.51297839934648</v>
      </c>
      <c r="K42" s="38">
        <v>642.17356060679799</v>
      </c>
      <c r="L42" s="38">
        <v>584.05746416513307</v>
      </c>
      <c r="M42" s="38">
        <v>587.3382551593885</v>
      </c>
    </row>
    <row r="43" spans="1:23" ht="15" customHeight="1" x14ac:dyDescent="0.3">
      <c r="A43" s="26"/>
      <c r="B43" s="8" t="s">
        <v>38</v>
      </c>
      <c r="C43" s="22"/>
      <c r="D43" s="23">
        <v>3584.4309999999996</v>
      </c>
      <c r="E43" s="22"/>
      <c r="F43" s="23"/>
      <c r="G43" s="23"/>
      <c r="H43" s="22"/>
      <c r="I43" s="22"/>
      <c r="J43" s="23">
        <v>5500.7055209304272</v>
      </c>
      <c r="K43" s="23">
        <v>5441.2756307223772</v>
      </c>
      <c r="L43" s="23">
        <v>5372.7704116085679</v>
      </c>
      <c r="M43" s="23">
        <v>5442.3608690366145</v>
      </c>
    </row>
    <row r="44" spans="1:23" ht="15" customHeight="1" x14ac:dyDescent="0.3">
      <c r="A44" s="26"/>
      <c r="B44" s="10" t="s">
        <v>39</v>
      </c>
      <c r="C44" s="36"/>
      <c r="D44" s="38">
        <v>2146.1</v>
      </c>
      <c r="E44" s="36"/>
      <c r="F44" s="34"/>
      <c r="G44" s="34"/>
      <c r="H44" s="36"/>
      <c r="I44" s="36"/>
      <c r="J44" s="38">
        <v>4144.0283536347115</v>
      </c>
      <c r="K44" s="38">
        <v>4144.0283536347115</v>
      </c>
      <c r="L44" s="38">
        <v>4162.3232321070163</v>
      </c>
      <c r="M44" s="38">
        <v>4162.3232321070163</v>
      </c>
    </row>
    <row r="45" spans="1:23" ht="15" customHeight="1" x14ac:dyDescent="0.3">
      <c r="A45" s="26"/>
      <c r="B45" s="9" t="s">
        <v>40</v>
      </c>
      <c r="C45" s="36"/>
      <c r="D45" s="38">
        <v>0</v>
      </c>
      <c r="E45" s="36"/>
      <c r="F45" s="34"/>
      <c r="G45" s="34"/>
      <c r="H45" s="36"/>
      <c r="I45" s="36"/>
      <c r="J45" s="38"/>
      <c r="K45" s="38"/>
      <c r="L45" s="38"/>
      <c r="M45" s="38"/>
    </row>
    <row r="46" spans="1:23" ht="15" customHeight="1" x14ac:dyDescent="0.3">
      <c r="A46" s="26"/>
      <c r="B46" s="9" t="s">
        <v>41</v>
      </c>
      <c r="C46" s="36"/>
      <c r="D46" s="38">
        <v>2813.5349999999999</v>
      </c>
      <c r="E46" s="36"/>
      <c r="F46" s="34"/>
      <c r="G46" s="34"/>
      <c r="H46" s="36"/>
      <c r="I46" s="36"/>
      <c r="J46" s="38">
        <v>2423.8918053862294</v>
      </c>
      <c r="K46" s="38">
        <v>2430.077191443022</v>
      </c>
      <c r="L46" s="38">
        <v>2209.6239641064067</v>
      </c>
      <c r="M46" s="38">
        <v>2537.5985866540873</v>
      </c>
    </row>
    <row r="47" spans="1:23" ht="15" customHeight="1" x14ac:dyDescent="0.3">
      <c r="A47" s="26"/>
      <c r="B47" s="9" t="s">
        <v>42</v>
      </c>
      <c r="C47" s="36"/>
      <c r="D47" s="38">
        <v>770.89599999999996</v>
      </c>
      <c r="E47" s="36"/>
      <c r="F47" s="34"/>
      <c r="G47" s="34"/>
      <c r="H47" s="36"/>
      <c r="I47" s="36"/>
      <c r="J47" s="38">
        <v>3076.8137155441982</v>
      </c>
      <c r="K47" s="38">
        <v>3011.1984392793547</v>
      </c>
      <c r="L47" s="38">
        <v>3163.1464475021617</v>
      </c>
      <c r="M47" s="38">
        <v>2904.7622823825272</v>
      </c>
    </row>
    <row r="48" spans="1:23" s="18" customFormat="1" ht="15" customHeight="1" x14ac:dyDescent="0.3">
      <c r="B48" s="13" t="s">
        <v>43</v>
      </c>
      <c r="C48" s="19"/>
      <c r="D48" s="20">
        <f>D51+D54+D55+D58+D64+D67+D84+D88</f>
        <v>67875.857000000004</v>
      </c>
      <c r="E48" s="36"/>
      <c r="F48" s="20"/>
      <c r="G48" s="20">
        <f t="shared" ref="G48" si="10">G51+G54+G55+G58+G64+G67+G84+G88</f>
        <v>0</v>
      </c>
      <c r="H48" s="19"/>
      <c r="I48" s="19"/>
      <c r="J48" s="20">
        <f t="shared" ref="J48:K48" si="11">J51+J54+J55+J58+J64+J67+J84+J88</f>
        <v>69212.377065826062</v>
      </c>
      <c r="K48" s="20">
        <f t="shared" si="11"/>
        <v>69187.19529538264</v>
      </c>
      <c r="L48" s="20">
        <f t="shared" ref="L48:M48" si="12">L51+L54+L55+L58+L64+L67+L84+L88</f>
        <v>68663.651276642195</v>
      </c>
      <c r="M48" s="20">
        <f t="shared" si="12"/>
        <v>68873.343133723974</v>
      </c>
      <c r="N48"/>
      <c r="O48"/>
      <c r="P48"/>
      <c r="Q48"/>
      <c r="R48"/>
      <c r="S48"/>
      <c r="T48"/>
      <c r="U48"/>
      <c r="V48"/>
      <c r="W48"/>
    </row>
    <row r="49" spans="1:23" s="18" customFormat="1" ht="15" customHeight="1" x14ac:dyDescent="0.3">
      <c r="B49" s="13" t="s">
        <v>6</v>
      </c>
      <c r="C49" s="19"/>
      <c r="D49" s="21">
        <f>D48/D$96*100</f>
        <v>47.064386019917507</v>
      </c>
      <c r="E49" s="19"/>
      <c r="F49" s="21"/>
      <c r="G49" s="21" t="e">
        <f>G48/G$96*100</f>
        <v>#DIV/0!</v>
      </c>
      <c r="H49" s="19"/>
      <c r="I49" s="19"/>
      <c r="J49" s="21">
        <f t="shared" ref="J49:K49" si="13">J48/J$96*100</f>
        <v>48.984774415355261</v>
      </c>
      <c r="K49" s="21">
        <f t="shared" si="13"/>
        <v>48.764070929178679</v>
      </c>
      <c r="L49" s="21">
        <f t="shared" ref="L49:M49" si="14">L48/L$96*100</f>
        <v>48.395070024381049</v>
      </c>
      <c r="M49" s="21">
        <f t="shared" si="14"/>
        <v>48.385681342673685</v>
      </c>
      <c r="N49"/>
      <c r="O49"/>
      <c r="P49"/>
      <c r="Q49"/>
      <c r="R49"/>
      <c r="S49"/>
      <c r="T49"/>
      <c r="U49"/>
      <c r="V49"/>
      <c r="W49"/>
    </row>
    <row r="50" spans="1:23" ht="15" customHeight="1" x14ac:dyDescent="0.3">
      <c r="A50" s="26"/>
      <c r="B50" s="8" t="s">
        <v>44</v>
      </c>
      <c r="C50" s="22"/>
      <c r="D50" s="23">
        <v>61442.858999999997</v>
      </c>
      <c r="E50" s="22"/>
      <c r="F50" s="23"/>
      <c r="G50" s="23"/>
      <c r="H50" s="22"/>
      <c r="I50" s="22"/>
      <c r="J50" s="23">
        <v>60929.230491545779</v>
      </c>
      <c r="K50" s="23">
        <v>60557.591433929003</v>
      </c>
      <c r="L50" s="23">
        <v>60409.55551940576</v>
      </c>
      <c r="M50" s="23">
        <v>60247.841060927953</v>
      </c>
    </row>
    <row r="51" spans="1:23" ht="15" customHeight="1" x14ac:dyDescent="0.3">
      <c r="A51" s="26"/>
      <c r="B51" s="9" t="s">
        <v>45</v>
      </c>
      <c r="C51" s="36"/>
      <c r="D51" s="38">
        <v>16029.974999999999</v>
      </c>
      <c r="E51" s="36"/>
      <c r="F51" s="34"/>
      <c r="G51" s="34"/>
      <c r="H51" s="36"/>
      <c r="I51" s="36"/>
      <c r="J51" s="38">
        <v>17012.065876046421</v>
      </c>
      <c r="K51" s="38">
        <v>16810.409904485681</v>
      </c>
      <c r="L51" s="38">
        <v>16584.969118082903</v>
      </c>
      <c r="M51" s="38">
        <v>16537.894851505705</v>
      </c>
    </row>
    <row r="52" spans="1:23" ht="15" customHeight="1" x14ac:dyDescent="0.3">
      <c r="A52" s="26"/>
      <c r="B52" s="10" t="s">
        <v>46</v>
      </c>
      <c r="C52" s="36"/>
      <c r="D52" s="38">
        <v>11615.362999999999</v>
      </c>
      <c r="E52" s="36"/>
      <c r="F52" s="34"/>
      <c r="G52" s="34"/>
      <c r="H52" s="36"/>
      <c r="I52" s="36"/>
      <c r="J52" s="38">
        <v>12187.263115958109</v>
      </c>
      <c r="K52" s="38">
        <v>12029.194647677044</v>
      </c>
      <c r="L52" s="38">
        <v>11788.87517861338</v>
      </c>
      <c r="M52" s="38">
        <v>11741.77518003618</v>
      </c>
    </row>
    <row r="53" spans="1:23" ht="15" customHeight="1" x14ac:dyDescent="0.3">
      <c r="A53" s="26"/>
      <c r="B53" s="10" t="s">
        <v>47</v>
      </c>
      <c r="C53" s="36"/>
      <c r="D53" s="38">
        <v>4414.6120000000001</v>
      </c>
      <c r="E53" s="36"/>
      <c r="F53" s="34"/>
      <c r="G53" s="34"/>
      <c r="H53" s="36"/>
      <c r="I53" s="36"/>
      <c r="J53" s="38">
        <v>4824.8027600883115</v>
      </c>
      <c r="K53" s="38">
        <v>4781.2152568086376</v>
      </c>
      <c r="L53" s="38">
        <v>4796.0939394695233</v>
      </c>
      <c r="M53" s="38">
        <v>4796.1196714695234</v>
      </c>
    </row>
    <row r="54" spans="1:23" ht="15" customHeight="1" x14ac:dyDescent="0.3">
      <c r="A54" s="26"/>
      <c r="B54" s="9" t="s">
        <v>48</v>
      </c>
      <c r="C54" s="36"/>
      <c r="D54" s="38">
        <v>8369.58</v>
      </c>
      <c r="E54" s="36"/>
      <c r="F54" s="34"/>
      <c r="G54" s="34"/>
      <c r="H54" s="36"/>
      <c r="I54" s="36"/>
      <c r="J54" s="38">
        <v>8160.251408971646</v>
      </c>
      <c r="K54" s="38">
        <v>8156.0392828466647</v>
      </c>
      <c r="L54" s="38">
        <v>7822.5844748191303</v>
      </c>
      <c r="M54" s="38">
        <v>7902.3508737294051</v>
      </c>
    </row>
    <row r="55" spans="1:23" ht="15" customHeight="1" x14ac:dyDescent="0.3">
      <c r="A55" s="26"/>
      <c r="B55" s="9" t="s">
        <v>49</v>
      </c>
      <c r="C55" s="36"/>
      <c r="D55" s="38">
        <v>161.857</v>
      </c>
      <c r="E55" s="36"/>
      <c r="F55" s="34"/>
      <c r="G55" s="34"/>
      <c r="H55" s="36"/>
      <c r="I55" s="36"/>
      <c r="J55" s="38">
        <v>188.91551755732181</v>
      </c>
      <c r="K55" s="38">
        <v>178.46710410112809</v>
      </c>
      <c r="L55" s="38">
        <v>182.79153092686821</v>
      </c>
      <c r="M55" s="38">
        <v>217.34810069753095</v>
      </c>
    </row>
    <row r="56" spans="1:23" ht="15" customHeight="1" x14ac:dyDescent="0.3">
      <c r="A56" s="26"/>
      <c r="B56" s="10" t="s">
        <v>50</v>
      </c>
      <c r="C56" s="36"/>
      <c r="D56" s="38">
        <v>161.857</v>
      </c>
      <c r="E56" s="36"/>
      <c r="F56" s="34"/>
      <c r="G56" s="34"/>
      <c r="H56" s="36"/>
      <c r="I56" s="36"/>
      <c r="J56" s="38">
        <v>160.30230827956137</v>
      </c>
      <c r="K56" s="38">
        <v>149.82676576940349</v>
      </c>
      <c r="L56" s="38">
        <v>157.03736377814471</v>
      </c>
      <c r="M56" s="38">
        <v>161.74934736711589</v>
      </c>
    </row>
    <row r="57" spans="1:23" ht="15" customHeight="1" x14ac:dyDescent="0.3">
      <c r="A57" s="26"/>
      <c r="B57" s="10" t="s">
        <v>51</v>
      </c>
      <c r="C57" s="36"/>
      <c r="D57" s="38">
        <v>0</v>
      </c>
      <c r="E57" s="36"/>
      <c r="F57" s="34"/>
      <c r="G57" s="34"/>
      <c r="H57" s="36"/>
      <c r="I57" s="36"/>
      <c r="J57" s="38">
        <v>28.613209277760443</v>
      </c>
      <c r="K57" s="38">
        <v>28.640338331724603</v>
      </c>
      <c r="L57" s="38">
        <v>25.754167148723507</v>
      </c>
      <c r="M57" s="38">
        <v>55.598753330415072</v>
      </c>
    </row>
    <row r="58" spans="1:23" ht="15" customHeight="1" x14ac:dyDescent="0.3">
      <c r="A58" s="26"/>
      <c r="B58" s="9" t="s">
        <v>52</v>
      </c>
      <c r="C58" s="36"/>
      <c r="D58" s="38">
        <v>1379.059</v>
      </c>
      <c r="E58" s="36"/>
      <c r="F58" s="34"/>
      <c r="G58" s="34"/>
      <c r="H58" s="36"/>
      <c r="I58" s="36"/>
      <c r="J58" s="38">
        <v>1658.7892069284799</v>
      </c>
      <c r="K58" s="38">
        <v>1596.9526425397908</v>
      </c>
      <c r="L58" s="38">
        <v>1283.5576025373873</v>
      </c>
      <c r="M58" s="38">
        <v>1243.6501075587598</v>
      </c>
    </row>
    <row r="59" spans="1:23" s="26" customFormat="1" ht="15" customHeight="1" x14ac:dyDescent="0.3">
      <c r="B59" s="10" t="s">
        <v>53</v>
      </c>
      <c r="C59" s="36"/>
      <c r="D59" s="38">
        <v>184.63</v>
      </c>
      <c r="E59" s="36"/>
      <c r="F59" s="34"/>
      <c r="G59" s="34"/>
      <c r="H59" s="36"/>
      <c r="I59" s="36"/>
      <c r="J59" s="38"/>
      <c r="K59" s="38"/>
      <c r="L59" s="38"/>
      <c r="M59" s="38"/>
      <c r="N59"/>
      <c r="O59"/>
      <c r="P59"/>
      <c r="Q59"/>
      <c r="R59"/>
      <c r="S59"/>
      <c r="T59"/>
      <c r="U59"/>
      <c r="V59"/>
      <c r="W59"/>
    </row>
    <row r="60" spans="1:23" s="26" customFormat="1" ht="15" customHeight="1" x14ac:dyDescent="0.3">
      <c r="B60" s="10" t="s">
        <v>54</v>
      </c>
      <c r="C60" s="36"/>
      <c r="D60" s="38">
        <v>366.34100000000001</v>
      </c>
      <c r="E60" s="36"/>
      <c r="F60" s="34"/>
      <c r="G60" s="34"/>
      <c r="H60" s="36"/>
      <c r="I60" s="36"/>
      <c r="J60" s="38"/>
      <c r="K60" s="38"/>
      <c r="L60" s="38"/>
      <c r="M60" s="38"/>
      <c r="N60"/>
      <c r="O60"/>
      <c r="P60"/>
      <c r="Q60"/>
      <c r="R60"/>
      <c r="S60"/>
      <c r="T60"/>
      <c r="U60"/>
      <c r="V60"/>
      <c r="W60"/>
    </row>
    <row r="61" spans="1:23" s="26" customFormat="1" ht="15" customHeight="1" x14ac:dyDescent="0.3">
      <c r="B61" s="11" t="s">
        <v>55</v>
      </c>
      <c r="C61" s="36"/>
      <c r="D61" s="38">
        <v>18.614000000000001</v>
      </c>
      <c r="E61" s="36"/>
      <c r="F61" s="34"/>
      <c r="G61" s="34"/>
      <c r="H61" s="36"/>
      <c r="I61" s="36"/>
      <c r="J61" s="38"/>
      <c r="K61" s="38"/>
      <c r="L61" s="38"/>
      <c r="M61" s="38"/>
      <c r="N61"/>
      <c r="O61"/>
      <c r="P61"/>
      <c r="Q61"/>
      <c r="R61"/>
      <c r="S61"/>
      <c r="T61"/>
      <c r="U61"/>
      <c r="V61"/>
      <c r="W61"/>
    </row>
    <row r="62" spans="1:23" s="26" customFormat="1" ht="15" customHeight="1" x14ac:dyDescent="0.3">
      <c r="B62" s="11" t="s">
        <v>56</v>
      </c>
      <c r="C62" s="36"/>
      <c r="D62" s="38">
        <v>341.72699999999998</v>
      </c>
      <c r="E62" s="36"/>
      <c r="F62" s="34"/>
      <c r="G62" s="34"/>
      <c r="H62" s="36"/>
      <c r="I62" s="36"/>
      <c r="J62" s="38"/>
      <c r="K62" s="38"/>
      <c r="L62" s="38"/>
      <c r="M62" s="38"/>
      <c r="N62"/>
      <c r="O62"/>
      <c r="P62"/>
      <c r="Q62"/>
      <c r="R62"/>
      <c r="S62"/>
      <c r="T62"/>
      <c r="U62"/>
      <c r="V62"/>
      <c r="W62"/>
    </row>
    <row r="63" spans="1:23" s="26" customFormat="1" ht="15" customHeight="1" x14ac:dyDescent="0.3">
      <c r="B63" s="10" t="s">
        <v>16</v>
      </c>
      <c r="C63" s="36"/>
      <c r="D63" s="38">
        <v>828.08799999999997</v>
      </c>
      <c r="E63" s="36"/>
      <c r="F63" s="34"/>
      <c r="G63" s="34"/>
      <c r="H63" s="36"/>
      <c r="I63" s="36"/>
      <c r="J63" s="38"/>
      <c r="K63" s="38"/>
      <c r="L63" s="38"/>
      <c r="M63" s="38"/>
      <c r="N63"/>
      <c r="O63"/>
      <c r="P63"/>
      <c r="Q63"/>
      <c r="R63"/>
      <c r="S63"/>
      <c r="T63"/>
      <c r="U63"/>
      <c r="V63"/>
      <c r="W63"/>
    </row>
    <row r="64" spans="1:23" ht="15" customHeight="1" x14ac:dyDescent="0.3">
      <c r="A64" s="26"/>
      <c r="B64" s="9" t="s">
        <v>57</v>
      </c>
      <c r="C64" s="36"/>
      <c r="D64" s="38">
        <v>2419.7130000000002</v>
      </c>
      <c r="E64" s="36"/>
      <c r="F64" s="34"/>
      <c r="G64" s="34"/>
      <c r="H64" s="36"/>
      <c r="I64" s="36"/>
      <c r="J64" s="38">
        <v>2354.6829342246997</v>
      </c>
      <c r="K64" s="38">
        <v>2329.1497849332609</v>
      </c>
      <c r="L64" s="38">
        <v>2304.7935804618755</v>
      </c>
      <c r="M64" s="38">
        <v>2340.9103684482798</v>
      </c>
    </row>
    <row r="65" spans="1:13" ht="15" customHeight="1" x14ac:dyDescent="0.3">
      <c r="A65" s="26"/>
      <c r="B65" s="10" t="s">
        <v>37</v>
      </c>
      <c r="C65" s="36"/>
      <c r="D65" s="38">
        <v>2419.7130000000002</v>
      </c>
      <c r="E65" s="36"/>
      <c r="F65" s="34"/>
      <c r="G65" s="34"/>
      <c r="H65" s="36"/>
      <c r="I65" s="36"/>
      <c r="J65" s="38">
        <v>2354.6829342246997</v>
      </c>
      <c r="K65" s="38">
        <v>2329.1497849332609</v>
      </c>
      <c r="L65" s="38">
        <v>2304.7935804618755</v>
      </c>
      <c r="M65" s="38">
        <v>2340.9103684482798</v>
      </c>
    </row>
    <row r="66" spans="1:13" ht="15" customHeight="1" x14ac:dyDescent="0.3">
      <c r="A66" s="26"/>
      <c r="B66" s="10" t="s">
        <v>58</v>
      </c>
      <c r="C66" s="36"/>
      <c r="D66" s="38">
        <v>0</v>
      </c>
      <c r="E66" s="36"/>
      <c r="F66" s="34"/>
      <c r="G66" s="34"/>
      <c r="H66" s="36"/>
      <c r="I66" s="36"/>
      <c r="J66" s="38">
        <v>0</v>
      </c>
      <c r="K66" s="38">
        <v>0</v>
      </c>
      <c r="L66" s="38">
        <v>0</v>
      </c>
      <c r="M66" s="38">
        <v>0</v>
      </c>
    </row>
    <row r="67" spans="1:13" ht="15" customHeight="1" x14ac:dyDescent="0.3">
      <c r="A67" s="26"/>
      <c r="B67" s="9" t="s">
        <v>59</v>
      </c>
      <c r="C67" s="36"/>
      <c r="D67" s="38">
        <v>28250.042999999998</v>
      </c>
      <c r="E67" s="36"/>
      <c r="F67" s="34"/>
      <c r="G67" s="34"/>
      <c r="H67" s="36"/>
      <c r="I67" s="36"/>
      <c r="J67" s="38">
        <v>28023.583613109702</v>
      </c>
      <c r="K67" s="38">
        <v>28075.632505512996</v>
      </c>
      <c r="L67" s="38">
        <v>28604.406454745134</v>
      </c>
      <c r="M67" s="38">
        <v>28429.013387874751</v>
      </c>
    </row>
    <row r="68" spans="1:13" ht="15" customHeight="1" x14ac:dyDescent="0.3">
      <c r="A68" s="26"/>
      <c r="B68" s="10" t="s">
        <v>91</v>
      </c>
      <c r="C68" s="36"/>
      <c r="D68" s="38">
        <v>22700.46</v>
      </c>
      <c r="E68" s="36"/>
      <c r="F68" s="34"/>
      <c r="G68" s="34"/>
      <c r="H68" s="36"/>
      <c r="I68" s="36"/>
      <c r="J68" s="38">
        <v>22433.709222744648</v>
      </c>
      <c r="K68" s="38">
        <v>22427.319447511687</v>
      </c>
      <c r="L68" s="38">
        <v>22914.875077263878</v>
      </c>
      <c r="M68" s="38">
        <v>22818.753067345424</v>
      </c>
    </row>
    <row r="69" spans="1:13" ht="15" customHeight="1" x14ac:dyDescent="0.3">
      <c r="A69" s="26"/>
      <c r="B69" s="11" t="s">
        <v>60</v>
      </c>
      <c r="C69" s="36"/>
      <c r="D69" s="38">
        <v>60.091000000000001</v>
      </c>
      <c r="E69" s="36"/>
      <c r="F69" s="34"/>
      <c r="G69" s="34"/>
      <c r="H69" s="36"/>
      <c r="I69" s="36"/>
      <c r="J69" s="38">
        <v>99.866321641540523</v>
      </c>
      <c r="K69" s="38">
        <v>99.865044641540507</v>
      </c>
      <c r="L69" s="38">
        <v>101.38191273893518</v>
      </c>
      <c r="M69" s="38">
        <v>101.38191273893518</v>
      </c>
    </row>
    <row r="70" spans="1:13" ht="15" customHeight="1" x14ac:dyDescent="0.3">
      <c r="A70" s="26"/>
      <c r="B70" s="11" t="s">
        <v>61</v>
      </c>
      <c r="C70" s="36"/>
      <c r="D70" s="38">
        <v>1111.5940000000001</v>
      </c>
      <c r="E70" s="36"/>
      <c r="F70" s="34"/>
      <c r="G70" s="34"/>
      <c r="H70" s="36"/>
      <c r="I70" s="36"/>
      <c r="J70" s="38">
        <v>1089.2184570000002</v>
      </c>
      <c r="K70" s="38">
        <v>1084.958106</v>
      </c>
      <c r="L70" s="38">
        <v>1084.958106</v>
      </c>
      <c r="M70" s="38">
        <v>1088.958106</v>
      </c>
    </row>
    <row r="71" spans="1:13" ht="15" customHeight="1" x14ac:dyDescent="0.3">
      <c r="A71" s="26"/>
      <c r="B71" s="11" t="s">
        <v>62</v>
      </c>
      <c r="C71" s="36"/>
      <c r="D71" s="38">
        <v>13977.067999999999</v>
      </c>
      <c r="E71" s="36"/>
      <c r="F71" s="34"/>
      <c r="G71" s="34"/>
      <c r="H71" s="36"/>
      <c r="I71" s="36"/>
      <c r="J71" s="38">
        <v>13856.207075954875</v>
      </c>
      <c r="K71" s="38">
        <v>13846.362468547846</v>
      </c>
      <c r="L71" s="38">
        <v>13846.362468547848</v>
      </c>
      <c r="M71" s="38">
        <v>13846.362468547848</v>
      </c>
    </row>
    <row r="72" spans="1:13" ht="15" customHeight="1" x14ac:dyDescent="0.3">
      <c r="A72" s="26"/>
      <c r="B72" s="11" t="s">
        <v>63</v>
      </c>
      <c r="C72" s="36"/>
      <c r="D72" s="38">
        <v>343.04899999999998</v>
      </c>
      <c r="E72" s="36"/>
      <c r="F72" s="34"/>
      <c r="G72" s="34"/>
      <c r="H72" s="36"/>
      <c r="I72" s="36"/>
      <c r="J72" s="38">
        <v>329</v>
      </c>
      <c r="K72" s="38">
        <v>332</v>
      </c>
      <c r="L72" s="38">
        <v>332</v>
      </c>
      <c r="M72" s="38">
        <v>332</v>
      </c>
    </row>
    <row r="73" spans="1:13" ht="15" customHeight="1" x14ac:dyDescent="0.3">
      <c r="A73" s="26"/>
      <c r="B73" s="11" t="s">
        <v>64</v>
      </c>
      <c r="C73" s="36"/>
      <c r="D73" s="38">
        <v>3044.09</v>
      </c>
      <c r="E73" s="36"/>
      <c r="F73" s="34"/>
      <c r="G73" s="34"/>
      <c r="H73" s="36"/>
      <c r="I73" s="36"/>
      <c r="J73" s="38">
        <v>2975.9141072655893</v>
      </c>
      <c r="K73" s="38">
        <v>2977.7430344642789</v>
      </c>
      <c r="L73" s="38">
        <v>2977.7430344642789</v>
      </c>
      <c r="M73" s="38">
        <v>2977.7430344642789</v>
      </c>
    </row>
    <row r="74" spans="1:13" ht="15" customHeight="1" x14ac:dyDescent="0.3">
      <c r="A74" s="26"/>
      <c r="B74" s="14" t="s">
        <v>65</v>
      </c>
      <c r="C74" s="36"/>
      <c r="D74" s="38">
        <v>817.41</v>
      </c>
      <c r="E74" s="36"/>
      <c r="F74" s="34"/>
      <c r="G74" s="34"/>
      <c r="H74" s="36"/>
      <c r="I74" s="36"/>
      <c r="J74" s="38">
        <v>811.45499099999995</v>
      </c>
      <c r="K74" s="38">
        <v>811.45124999999996</v>
      </c>
      <c r="L74" s="38">
        <v>811.45124999999996</v>
      </c>
      <c r="M74" s="38">
        <v>811.45124999999996</v>
      </c>
    </row>
    <row r="75" spans="1:13" ht="15" customHeight="1" x14ac:dyDescent="0.3">
      <c r="A75" s="26"/>
      <c r="B75" s="14" t="s">
        <v>66</v>
      </c>
      <c r="C75" s="36"/>
      <c r="D75" s="38">
        <v>34.072000000000003</v>
      </c>
      <c r="E75" s="36"/>
      <c r="F75" s="34"/>
      <c r="G75" s="34"/>
      <c r="H75" s="36"/>
      <c r="I75" s="36"/>
      <c r="J75" s="38">
        <v>32.893999999999998</v>
      </c>
      <c r="K75" s="38">
        <v>32.893999999999998</v>
      </c>
      <c r="L75" s="38">
        <v>32.893999999999998</v>
      </c>
      <c r="M75" s="38">
        <v>32.893999999999998</v>
      </c>
    </row>
    <row r="76" spans="1:13" ht="15" customHeight="1" x14ac:dyDescent="0.3">
      <c r="A76" s="26"/>
      <c r="B76" s="14" t="s">
        <v>67</v>
      </c>
      <c r="C76" s="36"/>
      <c r="D76" s="38">
        <v>674.71500000000003</v>
      </c>
      <c r="E76" s="36"/>
      <c r="F76" s="34"/>
      <c r="G76" s="34"/>
      <c r="H76" s="36"/>
      <c r="I76" s="36"/>
      <c r="J76" s="38">
        <v>679.39099999999996</v>
      </c>
      <c r="K76" s="38">
        <v>679.39099999999996</v>
      </c>
      <c r="L76" s="38">
        <v>679.39099999999996</v>
      </c>
      <c r="M76" s="38">
        <v>679.39099999999996</v>
      </c>
    </row>
    <row r="77" spans="1:13" ht="15" customHeight="1" x14ac:dyDescent="0.3">
      <c r="A77" s="26"/>
      <c r="B77" s="14" t="s">
        <v>68</v>
      </c>
      <c r="C77" s="36"/>
      <c r="D77" s="38">
        <v>145.69300000000001</v>
      </c>
      <c r="E77" s="36"/>
      <c r="F77" s="34"/>
      <c r="G77" s="34"/>
      <c r="H77" s="36"/>
      <c r="I77" s="36"/>
      <c r="J77" s="38">
        <v>145.90899999999999</v>
      </c>
      <c r="K77" s="38">
        <v>145.90899999999999</v>
      </c>
      <c r="L77" s="38">
        <v>145.90899999999999</v>
      </c>
      <c r="M77" s="38">
        <v>145.90899999999999</v>
      </c>
    </row>
    <row r="78" spans="1:13" ht="15" customHeight="1" x14ac:dyDescent="0.3">
      <c r="A78" s="26"/>
      <c r="B78" s="14" t="s">
        <v>69</v>
      </c>
      <c r="C78" s="36"/>
      <c r="D78" s="38">
        <v>993.39300000000003</v>
      </c>
      <c r="E78" s="36"/>
      <c r="F78" s="34"/>
      <c r="G78" s="34"/>
      <c r="H78" s="36"/>
      <c r="I78" s="36"/>
      <c r="J78" s="38">
        <v>1002.0522375046876</v>
      </c>
      <c r="K78" s="38">
        <v>1002.1912764023826</v>
      </c>
      <c r="L78" s="38">
        <v>1002.1912764023826</v>
      </c>
      <c r="M78" s="38">
        <v>1002.1912764023826</v>
      </c>
    </row>
    <row r="79" spans="1:13" ht="15" customHeight="1" x14ac:dyDescent="0.3">
      <c r="A79" s="26"/>
      <c r="B79" s="14" t="s">
        <v>70</v>
      </c>
      <c r="C79" s="36"/>
      <c r="D79" s="38">
        <v>306.30900000000003</v>
      </c>
      <c r="E79" s="36"/>
      <c r="F79" s="34"/>
      <c r="G79" s="34"/>
      <c r="H79" s="36"/>
      <c r="I79" s="36"/>
      <c r="J79" s="38">
        <v>304.21287876090173</v>
      </c>
      <c r="K79" s="38">
        <v>305.90650806189615</v>
      </c>
      <c r="L79" s="38">
        <v>305.90650806189615</v>
      </c>
      <c r="M79" s="38">
        <v>305.90650806189615</v>
      </c>
    </row>
    <row r="80" spans="1:13" ht="15" customHeight="1" x14ac:dyDescent="0.3">
      <c r="A80" s="26"/>
      <c r="B80" s="11" t="s">
        <v>71</v>
      </c>
      <c r="C80" s="36"/>
      <c r="D80" s="38">
        <v>2730.837</v>
      </c>
      <c r="E80" s="36"/>
      <c r="F80" s="34"/>
      <c r="G80" s="34"/>
      <c r="H80" s="36"/>
      <c r="I80" s="36"/>
      <c r="J80" s="38">
        <v>2106.8089920000002</v>
      </c>
      <c r="K80" s="38">
        <v>2106.7028399999999</v>
      </c>
      <c r="L80" s="38">
        <v>2106.7028399999999</v>
      </c>
      <c r="M80" s="38">
        <v>2106.7028399999999</v>
      </c>
    </row>
    <row r="81" spans="1:13" ht="15" customHeight="1" x14ac:dyDescent="0.3">
      <c r="A81" s="26"/>
      <c r="B81" s="14" t="s">
        <v>72</v>
      </c>
      <c r="C81" s="36"/>
      <c r="D81" s="38">
        <v>4.6079999999999997</v>
      </c>
      <c r="E81" s="36"/>
      <c r="F81" s="34"/>
      <c r="G81" s="34"/>
      <c r="H81" s="36"/>
      <c r="I81" s="36"/>
      <c r="J81" s="38">
        <v>0</v>
      </c>
      <c r="K81" s="38">
        <v>0</v>
      </c>
      <c r="L81" s="38">
        <v>0</v>
      </c>
      <c r="M81" s="38">
        <v>0</v>
      </c>
    </row>
    <row r="82" spans="1:13" ht="15" customHeight="1" x14ac:dyDescent="0.3">
      <c r="A82" s="26"/>
      <c r="B82" s="14" t="s">
        <v>73</v>
      </c>
      <c r="C82" s="36"/>
      <c r="D82" s="38">
        <v>2720.0479999999998</v>
      </c>
      <c r="E82" s="36"/>
      <c r="F82" s="34"/>
      <c r="G82" s="34"/>
      <c r="H82" s="36"/>
      <c r="I82" s="36"/>
      <c r="J82" s="38">
        <v>2100.8139999999999</v>
      </c>
      <c r="K82" s="38">
        <v>2100.8139999999999</v>
      </c>
      <c r="L82" s="38">
        <v>2100.8139999999999</v>
      </c>
      <c r="M82" s="38">
        <v>2100.8139999999999</v>
      </c>
    </row>
    <row r="83" spans="1:13" ht="15" customHeight="1" x14ac:dyDescent="0.3">
      <c r="A83" s="26"/>
      <c r="B83" s="10" t="s">
        <v>74</v>
      </c>
      <c r="C83" s="36"/>
      <c r="D83" s="38">
        <v>5549.5829999999996</v>
      </c>
      <c r="E83" s="36"/>
      <c r="F83" s="34"/>
      <c r="G83" s="34"/>
      <c r="H83" s="36"/>
      <c r="I83" s="36"/>
      <c r="J83" s="38">
        <v>5589.8743903650538</v>
      </c>
      <c r="K83" s="38">
        <v>5648.3130580013094</v>
      </c>
      <c r="L83" s="38">
        <v>5689.5313774812585</v>
      </c>
      <c r="M83" s="38">
        <v>5610.2603205293281</v>
      </c>
    </row>
    <row r="84" spans="1:13" ht="15" customHeight="1" x14ac:dyDescent="0.3">
      <c r="A84" s="26"/>
      <c r="B84" s="9" t="s">
        <v>75</v>
      </c>
      <c r="C84" s="36"/>
      <c r="D84" s="38">
        <v>4832.6319999999996</v>
      </c>
      <c r="E84" s="36"/>
      <c r="F84" s="34"/>
      <c r="G84" s="34"/>
      <c r="H84" s="36"/>
      <c r="I84" s="36"/>
      <c r="J84" s="38">
        <v>3530.9419347075122</v>
      </c>
      <c r="K84" s="38">
        <v>3410.9402095094883</v>
      </c>
      <c r="L84" s="38">
        <v>3626.4527578324542</v>
      </c>
      <c r="M84" s="38">
        <v>3576.6733711135248</v>
      </c>
    </row>
    <row r="85" spans="1:13" ht="15" customHeight="1" x14ac:dyDescent="0.3">
      <c r="A85" s="26"/>
      <c r="B85" s="10" t="s">
        <v>76</v>
      </c>
      <c r="C85" s="36"/>
      <c r="D85" s="38">
        <v>1284.4000000000001</v>
      </c>
      <c r="E85" s="36"/>
      <c r="F85" s="34"/>
      <c r="G85" s="34"/>
      <c r="H85" s="36"/>
      <c r="I85" s="36"/>
      <c r="J85" s="38">
        <v>1264.6379979999999</v>
      </c>
      <c r="K85" s="38">
        <v>1264.6379979999999</v>
      </c>
      <c r="L85" s="38">
        <v>1264.6379979999999</v>
      </c>
      <c r="M85" s="38">
        <v>1247.2750000000001</v>
      </c>
    </row>
    <row r="86" spans="1:13" ht="15" customHeight="1" x14ac:dyDescent="0.3">
      <c r="A86" s="26"/>
      <c r="B86" s="10" t="s">
        <v>77</v>
      </c>
      <c r="C86" s="36"/>
      <c r="D86" s="38">
        <v>1080.4010000000001</v>
      </c>
      <c r="E86" s="36"/>
      <c r="F86" s="34"/>
      <c r="G86" s="34"/>
      <c r="H86" s="36"/>
      <c r="I86" s="36"/>
      <c r="J86" s="38">
        <v>1041.0496451776871</v>
      </c>
      <c r="K86" s="38">
        <v>1044.3003966062829</v>
      </c>
      <c r="L86" s="38">
        <v>1044.3003966062829</v>
      </c>
      <c r="M86" s="38">
        <v>1044.3003966062829</v>
      </c>
    </row>
    <row r="87" spans="1:13" ht="15" customHeight="1" x14ac:dyDescent="0.3">
      <c r="A87" s="26"/>
      <c r="B87" s="10" t="s">
        <v>78</v>
      </c>
      <c r="C87" s="36"/>
      <c r="D87" s="38">
        <v>123.27200000000001</v>
      </c>
      <c r="E87" s="36"/>
      <c r="F87" s="34"/>
      <c r="G87" s="34"/>
      <c r="H87" s="36"/>
      <c r="I87" s="36"/>
      <c r="J87" s="38">
        <v>121</v>
      </c>
      <c r="K87" s="38">
        <v>123</v>
      </c>
      <c r="L87" s="38">
        <v>123</v>
      </c>
      <c r="M87" s="38">
        <v>123</v>
      </c>
    </row>
    <row r="88" spans="1:13" ht="15" customHeight="1" x14ac:dyDescent="0.3">
      <c r="A88" s="26"/>
      <c r="B88" s="8" t="s">
        <v>79</v>
      </c>
      <c r="C88" s="22"/>
      <c r="D88" s="23">
        <v>6432.9980000000005</v>
      </c>
      <c r="E88" s="22"/>
      <c r="F88" s="23"/>
      <c r="G88" s="23"/>
      <c r="H88" s="22"/>
      <c r="I88" s="22"/>
      <c r="J88" s="23">
        <v>8283.1465742802902</v>
      </c>
      <c r="K88" s="23">
        <v>8629.6038614536355</v>
      </c>
      <c r="L88" s="23">
        <v>8254.0957572364387</v>
      </c>
      <c r="M88" s="23">
        <v>8625.50207279602</v>
      </c>
    </row>
    <row r="89" spans="1:13" ht="15" customHeight="1" x14ac:dyDescent="0.3">
      <c r="A89" s="26"/>
      <c r="B89" s="9" t="s">
        <v>80</v>
      </c>
      <c r="C89" s="36"/>
      <c r="D89" s="38">
        <v>5144.4830000000002</v>
      </c>
      <c r="E89" s="36"/>
      <c r="F89" s="34"/>
      <c r="G89" s="34"/>
      <c r="H89" s="36"/>
      <c r="I89" s="36"/>
      <c r="J89" s="38">
        <v>7478.7885887981265</v>
      </c>
      <c r="K89" s="38">
        <v>7889.7202496167793</v>
      </c>
      <c r="L89" s="38">
        <v>7434.1744983466242</v>
      </c>
      <c r="M89" s="38">
        <v>7323.392638164597</v>
      </c>
    </row>
    <row r="90" spans="1:13" ht="15" customHeight="1" x14ac:dyDescent="0.3">
      <c r="A90" s="26"/>
      <c r="B90" s="10" t="s">
        <v>81</v>
      </c>
      <c r="C90" s="36"/>
      <c r="D90" s="38">
        <v>5147.0600000000004</v>
      </c>
      <c r="E90" s="36"/>
      <c r="F90" s="34"/>
      <c r="G90" s="34"/>
      <c r="H90" s="36"/>
      <c r="I90" s="36"/>
      <c r="J90" s="38">
        <v>7425.2281157048374</v>
      </c>
      <c r="K90" s="38">
        <v>7798.4044345728325</v>
      </c>
      <c r="L90" s="38">
        <v>7343.129420384822</v>
      </c>
      <c r="M90" s="38">
        <v>7176.3661146849481</v>
      </c>
    </row>
    <row r="91" spans="1:13" ht="15" customHeight="1" x14ac:dyDescent="0.3">
      <c r="A91" s="26"/>
      <c r="B91" s="10" t="s">
        <v>82</v>
      </c>
      <c r="C91" s="36"/>
      <c r="D91" s="38">
        <v>61.539000000000001</v>
      </c>
      <c r="E91" s="36"/>
      <c r="F91" s="34"/>
      <c r="G91" s="34"/>
      <c r="H91" s="36"/>
      <c r="I91" s="36"/>
      <c r="J91" s="38">
        <v>72.029941420661956</v>
      </c>
      <c r="K91" s="38">
        <v>90.126500117377333</v>
      </c>
      <c r="L91" s="38">
        <v>89.855463240664434</v>
      </c>
      <c r="M91" s="38">
        <v>90.165244632879649</v>
      </c>
    </row>
    <row r="92" spans="1:13" ht="15" customHeight="1" x14ac:dyDescent="0.3">
      <c r="A92" s="26"/>
      <c r="B92" s="10" t="s">
        <v>83</v>
      </c>
      <c r="C92" s="36"/>
      <c r="D92" s="38">
        <v>-64.116</v>
      </c>
      <c r="E92" s="36"/>
      <c r="F92" s="34"/>
      <c r="G92" s="34"/>
      <c r="H92" s="36"/>
      <c r="I92" s="36"/>
      <c r="J92" s="38">
        <v>-18.469468327373107</v>
      </c>
      <c r="K92" s="38">
        <v>1.1893149265701588</v>
      </c>
      <c r="L92" s="38">
        <v>1.1896147211379677</v>
      </c>
      <c r="M92" s="38">
        <v>56.861278846769153</v>
      </c>
    </row>
    <row r="93" spans="1:13" ht="15" customHeight="1" x14ac:dyDescent="0.3">
      <c r="A93" s="26"/>
      <c r="B93" s="9" t="s">
        <v>84</v>
      </c>
      <c r="C93" s="36"/>
      <c r="D93" s="38">
        <v>1288.5150000000001</v>
      </c>
      <c r="E93" s="36"/>
      <c r="F93" s="34"/>
      <c r="G93" s="34"/>
      <c r="H93" s="36"/>
      <c r="I93" s="36"/>
      <c r="J93" s="38">
        <v>804.35798548216337</v>
      </c>
      <c r="K93" s="38">
        <v>739.88361183685674</v>
      </c>
      <c r="L93" s="38">
        <v>819.92125888981536</v>
      </c>
      <c r="M93" s="38">
        <v>1302.1094346314237</v>
      </c>
    </row>
    <row r="94" spans="1:13" ht="15" customHeight="1" x14ac:dyDescent="0.3">
      <c r="A94" s="26"/>
      <c r="B94" s="12" t="s">
        <v>0</v>
      </c>
      <c r="C94" s="24"/>
      <c r="D94" s="24">
        <f>D9-D48</f>
        <v>-5912.9850000000079</v>
      </c>
      <c r="E94" s="24"/>
      <c r="F94" s="24">
        <f>F9-F48</f>
        <v>0</v>
      </c>
      <c r="G94" s="24">
        <f>G9-G48</f>
        <v>0</v>
      </c>
      <c r="H94" s="24"/>
      <c r="I94" s="24"/>
      <c r="J94" s="24">
        <f t="shared" ref="J94:K94" si="15">J9-J48</f>
        <v>-6195.3681541868864</v>
      </c>
      <c r="K94" s="24">
        <f t="shared" si="15"/>
        <v>-6381.2753820373764</v>
      </c>
      <c r="L94" s="24">
        <f t="shared" ref="L94:M94" si="16">L9-L48</f>
        <v>-6144.3511086032449</v>
      </c>
      <c r="M94" s="24">
        <f t="shared" si="16"/>
        <v>-6147.6144529761732</v>
      </c>
    </row>
    <row r="95" spans="1:13" ht="15" customHeight="1" x14ac:dyDescent="0.3">
      <c r="A95" s="26"/>
      <c r="B95" s="12" t="s">
        <v>6</v>
      </c>
      <c r="C95" s="24"/>
      <c r="D95" s="25">
        <f>D94/D$96*100</f>
        <v>-4.0999999244205823</v>
      </c>
      <c r="E95" s="24"/>
      <c r="F95" s="25" t="e">
        <f>F94/F$96*100</f>
        <v>#DIV/0!</v>
      </c>
      <c r="G95" s="25" t="e">
        <f>G94/G$96*100</f>
        <v>#DIV/0!</v>
      </c>
      <c r="H95" s="24"/>
      <c r="I95" s="24"/>
      <c r="J95" s="25">
        <f t="shared" ref="J95:K95" si="17">J94/J$96*100</f>
        <v>-4.3847462595351976</v>
      </c>
      <c r="K95" s="25">
        <f t="shared" si="17"/>
        <v>-4.4976091893850692</v>
      </c>
      <c r="L95" s="25">
        <f t="shared" ref="L95:M95" si="18">L94/L$96*100</f>
        <v>-4.3306217573138461</v>
      </c>
      <c r="M95" s="25">
        <f t="shared" si="18"/>
        <v>-4.3188917570297258</v>
      </c>
    </row>
    <row r="96" spans="1:13" ht="15" customHeight="1" x14ac:dyDescent="0.3">
      <c r="A96" s="26"/>
      <c r="B96" s="9" t="s">
        <v>85</v>
      </c>
      <c r="C96" s="36"/>
      <c r="D96" s="38">
        <v>144219.149</v>
      </c>
      <c r="E96" s="36"/>
      <c r="F96" s="34"/>
      <c r="G96" s="34"/>
      <c r="H96" s="36"/>
      <c r="I96" s="36"/>
      <c r="J96" s="38">
        <v>141293.65275617162</v>
      </c>
      <c r="K96" s="38">
        <v>141881.5</v>
      </c>
      <c r="L96" s="38">
        <v>141881.5</v>
      </c>
      <c r="M96" s="38">
        <v>142342.40631221869</v>
      </c>
    </row>
    <row r="98" spans="2:2" x14ac:dyDescent="0.3">
      <c r="B98" s="16" t="s">
        <v>86</v>
      </c>
    </row>
    <row r="99" spans="2:2" x14ac:dyDescent="0.3">
      <c r="B99" t="s">
        <v>87</v>
      </c>
    </row>
    <row r="100" spans="2:2" x14ac:dyDescent="0.3">
      <c r="B100" t="s">
        <v>110</v>
      </c>
    </row>
    <row r="101" spans="2:2" x14ac:dyDescent="0.3">
      <c r="B101" t="s">
        <v>88</v>
      </c>
    </row>
    <row r="102" spans="2:2" x14ac:dyDescent="0.3">
      <c r="B102" t="s">
        <v>89</v>
      </c>
    </row>
    <row r="103" spans="2:2" x14ac:dyDescent="0.3">
      <c r="B103" t="s">
        <v>112</v>
      </c>
    </row>
  </sheetData>
  <mergeCells count="1">
    <mergeCell ref="B5:B6"/>
  </mergeCells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551EB-C17C-4834-9477-0A4059BB1575}">
  <sheetPr>
    <tabColor rgb="FF13B5EA"/>
  </sheetPr>
  <dimension ref="A1:T78"/>
  <sheetViews>
    <sheetView showGridLines="0" zoomScaleNormal="100" workbookViewId="0">
      <selection activeCell="F2" sqref="F2"/>
    </sheetView>
  </sheetViews>
  <sheetFormatPr defaultRowHeight="14.4" x14ac:dyDescent="0.3"/>
  <cols>
    <col min="1" max="1" width="60.109375" customWidth="1"/>
    <col min="2" max="28" width="12.6640625" customWidth="1"/>
    <col min="30" max="38" width="12.6640625" customWidth="1"/>
    <col min="40" max="45" width="12.6640625" customWidth="1"/>
    <col min="47" max="50" width="12.6640625" customWidth="1"/>
  </cols>
  <sheetData>
    <row r="1" spans="1:20" x14ac:dyDescent="0.3">
      <c r="A1" s="39" t="s">
        <v>117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  <c r="O1" s="40"/>
      <c r="P1" s="40"/>
      <c r="Q1" s="40"/>
      <c r="R1" s="40"/>
      <c r="S1" s="40"/>
      <c r="T1" s="40"/>
    </row>
    <row r="2" spans="1:20" x14ac:dyDescent="0.3">
      <c r="A2" s="41"/>
      <c r="B2" s="42" t="s">
        <v>116</v>
      </c>
      <c r="C2" s="42" t="s">
        <v>122</v>
      </c>
      <c r="D2" s="42" t="s">
        <v>123</v>
      </c>
      <c r="E2" s="42" t="s">
        <v>124</v>
      </c>
    </row>
    <row r="3" spans="1:20" x14ac:dyDescent="0.3">
      <c r="A3" s="43" t="s">
        <v>94</v>
      </c>
      <c r="B3" s="44">
        <v>69212.377065826062</v>
      </c>
      <c r="C3" s="44">
        <v>69187.19529538264</v>
      </c>
      <c r="D3" s="44">
        <v>68745.458230995413</v>
      </c>
      <c r="E3" s="44">
        <v>68873.343133723974</v>
      </c>
      <c r="F3" s="44"/>
      <c r="G3" s="44"/>
      <c r="H3" s="44"/>
      <c r="I3" s="44"/>
      <c r="J3" s="44"/>
      <c r="K3" s="44"/>
    </row>
    <row r="4" spans="1:20" x14ac:dyDescent="0.3">
      <c r="A4" s="45" t="s">
        <v>97</v>
      </c>
      <c r="B4" s="46">
        <v>4137.2422937178671</v>
      </c>
      <c r="C4" s="46">
        <v>4137.2422937178671</v>
      </c>
      <c r="D4" s="46">
        <v>4124.6502884392385</v>
      </c>
      <c r="E4" s="46">
        <v>4134.0043541785326</v>
      </c>
      <c r="F4" s="46"/>
      <c r="G4" s="46"/>
      <c r="H4" s="46"/>
      <c r="I4" s="46"/>
      <c r="J4" s="46"/>
      <c r="K4" s="46"/>
    </row>
    <row r="5" spans="1:20" x14ac:dyDescent="0.3">
      <c r="A5" s="45" t="s">
        <v>100</v>
      </c>
      <c r="B5" s="46">
        <v>522.53191622672011</v>
      </c>
      <c r="C5" s="46">
        <v>522.53191622672011</v>
      </c>
      <c r="D5" s="46">
        <v>542.00959430531179</v>
      </c>
      <c r="E5" s="46">
        <v>542.00959430531179</v>
      </c>
      <c r="F5" s="46"/>
      <c r="G5" s="46"/>
      <c r="H5" s="46"/>
      <c r="I5" s="46"/>
      <c r="J5" s="46"/>
      <c r="K5" s="46"/>
    </row>
    <row r="6" spans="1:20" x14ac:dyDescent="0.3">
      <c r="A6" s="45" t="s">
        <v>109</v>
      </c>
      <c r="B6" s="46">
        <v>2354.6829342246997</v>
      </c>
      <c r="C6" s="46">
        <v>2329.1497849332609</v>
      </c>
      <c r="D6" s="46">
        <v>2304.7935804618755</v>
      </c>
      <c r="E6" s="46">
        <v>2340.9103684482798</v>
      </c>
      <c r="F6" s="46"/>
      <c r="G6" s="46"/>
      <c r="H6" s="46"/>
      <c r="I6" s="46"/>
      <c r="J6" s="46"/>
      <c r="K6" s="46"/>
    </row>
    <row r="7" spans="1:20" x14ac:dyDescent="0.3">
      <c r="A7" s="45" t="s">
        <v>101</v>
      </c>
      <c r="B7" s="46">
        <v>-9.78963496996729</v>
      </c>
      <c r="C7" s="46">
        <v>-9.78963496996729</v>
      </c>
      <c r="D7" s="46">
        <v>-9.78963496996729</v>
      </c>
      <c r="E7" s="46">
        <v>-15.511387863614001</v>
      </c>
      <c r="F7" s="46"/>
      <c r="G7" s="46"/>
      <c r="H7" s="46"/>
      <c r="I7" s="46"/>
      <c r="J7" s="46"/>
      <c r="K7" s="46"/>
    </row>
    <row r="8" spans="1:20" x14ac:dyDescent="0.3">
      <c r="A8" s="45" t="s">
        <v>96</v>
      </c>
      <c r="B8" s="46">
        <v>0</v>
      </c>
      <c r="C8" s="46">
        <v>0</v>
      </c>
      <c r="D8" s="46">
        <v>0</v>
      </c>
      <c r="E8" s="46">
        <v>0</v>
      </c>
      <c r="F8" s="46"/>
      <c r="G8" s="46"/>
      <c r="H8" s="46"/>
      <c r="I8" s="46"/>
      <c r="J8" s="46"/>
      <c r="K8" s="46"/>
    </row>
    <row r="9" spans="1:20" x14ac:dyDescent="0.3">
      <c r="A9" s="43" t="s">
        <v>95</v>
      </c>
      <c r="B9" s="44">
        <f t="shared" ref="B9:E9" si="0">B3-B4-B5-B6-B7-B8</f>
        <v>62207.709556626745</v>
      </c>
      <c r="C9" s="44">
        <f t="shared" si="0"/>
        <v>62208.060935474765</v>
      </c>
      <c r="D9" s="44">
        <f t="shared" si="0"/>
        <v>61783.794402758955</v>
      </c>
      <c r="E9" s="44">
        <f t="shared" si="0"/>
        <v>61871.930204655459</v>
      </c>
      <c r="F9" s="44"/>
      <c r="G9" s="44"/>
      <c r="H9" s="44"/>
      <c r="I9" s="44"/>
      <c r="J9" s="44"/>
      <c r="K9" s="44"/>
    </row>
    <row r="10" spans="1:20" x14ac:dyDescent="0.3">
      <c r="A10" s="45" t="s">
        <v>93</v>
      </c>
      <c r="B10" s="46">
        <v>485.1861858031055</v>
      </c>
      <c r="C10" s="46">
        <v>494.94764820310547</v>
      </c>
      <c r="D10" s="46">
        <v>494.94764820310547</v>
      </c>
      <c r="E10" s="46">
        <v>499.94764820310547</v>
      </c>
      <c r="F10" s="46"/>
      <c r="G10" s="46"/>
      <c r="H10" s="46"/>
      <c r="I10" s="46"/>
      <c r="J10" s="46"/>
      <c r="K10" s="46"/>
    </row>
    <row r="11" spans="1:20" x14ac:dyDescent="0.3">
      <c r="A11" s="45" t="s">
        <v>118</v>
      </c>
      <c r="B11" s="46">
        <v>2510.5596677675644</v>
      </c>
      <c r="C11" s="46">
        <v>2510.5596677675644</v>
      </c>
      <c r="D11" s="46">
        <v>2360.5596677675599</v>
      </c>
      <c r="E11" s="46">
        <v>2631</v>
      </c>
      <c r="F11" s="46"/>
      <c r="G11" s="46"/>
      <c r="H11" s="46"/>
      <c r="I11" s="46"/>
      <c r="J11" s="46"/>
      <c r="K11" s="46"/>
    </row>
    <row r="12" spans="1:20" x14ac:dyDescent="0.3">
      <c r="A12" s="45" t="s">
        <v>119</v>
      </c>
      <c r="B12" s="46">
        <v>568.11861481510141</v>
      </c>
      <c r="C12" s="46">
        <v>560.0371575309041</v>
      </c>
      <c r="D12" s="46">
        <v>410.03715753089955</v>
      </c>
      <c r="E12" s="46">
        <v>674.14115883159229</v>
      </c>
      <c r="F12" s="46"/>
      <c r="G12" s="46"/>
      <c r="H12" s="46"/>
      <c r="I12" s="46"/>
      <c r="J12" s="46"/>
      <c r="K12" s="46"/>
    </row>
    <row r="13" spans="1:20" x14ac:dyDescent="0.3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</row>
    <row r="14" spans="1:20" x14ac:dyDescent="0.3">
      <c r="A14" s="47" t="s">
        <v>99</v>
      </c>
      <c r="B14" s="48">
        <v>61804.028879999998</v>
      </c>
      <c r="C14" s="48">
        <v>61804.028879999998</v>
      </c>
      <c r="D14" s="48">
        <v>61804.028879999998</v>
      </c>
      <c r="E14" s="48">
        <v>61804.028879999998</v>
      </c>
      <c r="F14" s="48"/>
      <c r="G14" s="48"/>
      <c r="H14" s="48"/>
      <c r="I14" s="48"/>
      <c r="J14" s="48"/>
      <c r="K14" s="48"/>
    </row>
    <row r="15" spans="1:20" x14ac:dyDescent="0.3">
      <c r="A15" s="45" t="s">
        <v>98</v>
      </c>
      <c r="B15" s="46">
        <v>444.427788072608</v>
      </c>
      <c r="C15" s="46">
        <v>444.427788072608</v>
      </c>
      <c r="D15" s="46">
        <v>444.427788072608</v>
      </c>
      <c r="E15" s="46">
        <v>444.427788072608</v>
      </c>
      <c r="F15" s="46"/>
      <c r="G15" s="46"/>
      <c r="H15" s="46"/>
      <c r="I15" s="46"/>
      <c r="J15" s="46"/>
      <c r="K15" s="46"/>
    </row>
    <row r="16" spans="1:20" x14ac:dyDescent="0.3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6"/>
    </row>
    <row r="17" spans="1:16" x14ac:dyDescent="0.3">
      <c r="A17" s="43" t="s">
        <v>102</v>
      </c>
      <c r="B17" s="44">
        <f>B9-B10+B15-B12</f>
        <v>61598.832544081146</v>
      </c>
      <c r="C17" s="44">
        <f>C9-C10+C15-C12</f>
        <v>61597.503917813367</v>
      </c>
      <c r="D17" s="44">
        <f>D9-D10+D15-D12</f>
        <v>61323.237385097564</v>
      </c>
      <c r="E17" s="44">
        <f>E9-E10+E15-E12</f>
        <v>61142.269185693374</v>
      </c>
      <c r="F17" s="44"/>
      <c r="G17" s="44"/>
      <c r="H17" s="44"/>
      <c r="I17" s="44"/>
      <c r="J17" s="44"/>
      <c r="K17" s="44"/>
    </row>
    <row r="18" spans="1:16" x14ac:dyDescent="0.3">
      <c r="A18" s="49" t="s">
        <v>107</v>
      </c>
      <c r="B18" s="50">
        <f t="shared" ref="B18:D18" si="1">B17-B14</f>
        <v>-205.19633591885213</v>
      </c>
      <c r="C18" s="50">
        <f t="shared" si="1"/>
        <v>-206.52496218663146</v>
      </c>
      <c r="D18" s="50">
        <f t="shared" si="1"/>
        <v>-480.79149490243435</v>
      </c>
      <c r="E18" s="50">
        <f t="shared" ref="E18" si="2">E17-E14</f>
        <v>-661.75969430662371</v>
      </c>
      <c r="F18" s="50"/>
      <c r="G18" s="50"/>
      <c r="H18" s="50"/>
      <c r="I18" s="50"/>
      <c r="J18" s="50"/>
      <c r="K18" s="50"/>
    </row>
    <row r="19" spans="1:16" x14ac:dyDescent="0.3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1:16" x14ac:dyDescent="0.3">
      <c r="A20" s="47" t="s">
        <v>106</v>
      </c>
      <c r="B20" s="51">
        <v>8.5120000000000005E-3</v>
      </c>
      <c r="C20" s="51">
        <v>8.5120000000000005E-3</v>
      </c>
      <c r="D20" s="51">
        <v>8.5120000000000005E-3</v>
      </c>
      <c r="E20" s="51">
        <v>8.5120000000000005E-3</v>
      </c>
      <c r="F20" s="51"/>
      <c r="G20" s="51"/>
      <c r="H20" s="51"/>
      <c r="I20" s="51"/>
      <c r="J20" s="51"/>
      <c r="K20" s="51"/>
    </row>
    <row r="21" spans="1:16" x14ac:dyDescent="0.3">
      <c r="A21" s="43" t="s">
        <v>108</v>
      </c>
      <c r="B21" s="51">
        <v>2.1485825736374142E-2</v>
      </c>
      <c r="C21" s="51">
        <v>2.5316596006686343E-2</v>
      </c>
      <c r="D21" s="51">
        <v>2.5844093461534046E-2</v>
      </c>
      <c r="E21" s="51">
        <v>2.6939872125942843E-2</v>
      </c>
      <c r="F21" s="51"/>
      <c r="G21" s="51"/>
      <c r="H21" s="51"/>
      <c r="I21" s="51"/>
      <c r="J21" s="51"/>
      <c r="K21" s="51"/>
    </row>
    <row r="22" spans="1:16" x14ac:dyDescent="0.3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3" spans="1:16" x14ac:dyDescent="0.3">
      <c r="A23" s="47" t="s">
        <v>120</v>
      </c>
      <c r="B23" s="51">
        <v>0.11226883158143508</v>
      </c>
      <c r="C23" s="51">
        <v>0.11226883158143508</v>
      </c>
      <c r="D23" s="51">
        <v>0.11226883158143508</v>
      </c>
      <c r="E23" s="51">
        <v>0.11226883158143508</v>
      </c>
      <c r="F23" s="44"/>
      <c r="G23" s="44"/>
      <c r="H23" s="44"/>
      <c r="I23" s="44"/>
      <c r="J23" s="44"/>
      <c r="K23" s="44"/>
    </row>
    <row r="24" spans="1:16" x14ac:dyDescent="0.3">
      <c r="A24" s="43" t="s">
        <v>121</v>
      </c>
      <c r="B24" s="51">
        <v>7.3995489466417874E-2</v>
      </c>
      <c r="C24" s="51">
        <v>7.4275585608239325E-2</v>
      </c>
      <c r="D24" s="51">
        <v>6.9136238752401269E-2</v>
      </c>
      <c r="E24" s="51">
        <v>6.1655496356451733E-2</v>
      </c>
      <c r="F24" s="44"/>
      <c r="G24" s="44"/>
      <c r="H24" s="44"/>
      <c r="I24" s="44"/>
      <c r="J24" s="44"/>
      <c r="K24" s="44"/>
    </row>
    <row r="25" spans="1:16" x14ac:dyDescent="0.3">
      <c r="A25" s="49" t="s">
        <v>105</v>
      </c>
      <c r="B25" s="58">
        <f>B23-B24</f>
        <v>3.8273342115017206E-2</v>
      </c>
      <c r="C25" s="58">
        <f>C23-C24</f>
        <v>3.7993245973195755E-2</v>
      </c>
      <c r="D25" s="58">
        <f>D23-D24</f>
        <v>4.3132592829033811E-2</v>
      </c>
      <c r="E25" s="58">
        <f>E23-E24</f>
        <v>5.0613335224983347E-2</v>
      </c>
      <c r="F25" s="52"/>
      <c r="G25" s="52"/>
      <c r="H25" s="52"/>
      <c r="I25" s="52"/>
      <c r="J25" s="52"/>
      <c r="K25" s="52"/>
    </row>
    <row r="26" spans="1:16" x14ac:dyDescent="0.3">
      <c r="A26" s="53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</row>
    <row r="27" spans="1:16" x14ac:dyDescent="0.3">
      <c r="A27" t="s">
        <v>104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</row>
    <row r="28" spans="1:16" x14ac:dyDescent="0.3">
      <c r="A28" s="54" t="s">
        <v>103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</row>
    <row r="29" spans="1:16" x14ac:dyDescent="0.3">
      <c r="A29" s="53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</row>
    <row r="30" spans="1:16" x14ac:dyDescent="0.3">
      <c r="A30" s="54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</row>
    <row r="31" spans="1:16" x14ac:dyDescent="0.3">
      <c r="A31" s="53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</row>
    <row r="72" spans="1:16" x14ac:dyDescent="0.3">
      <c r="A72" s="53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</row>
    <row r="73" spans="1:16" x14ac:dyDescent="0.3">
      <c r="A73" s="55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</row>
    <row r="74" spans="1:16" x14ac:dyDescent="0.3">
      <c r="A74" s="55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</row>
    <row r="75" spans="1:16" x14ac:dyDescent="0.3">
      <c r="A75" s="55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</row>
    <row r="76" spans="1:16" x14ac:dyDescent="0.3">
      <c r="A76" s="41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</row>
    <row r="78" spans="1:16" x14ac:dyDescent="0.3">
      <c r="A78" s="55"/>
    </row>
  </sheetData>
  <phoneticPr fontId="1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90bd8a-abf5-4496-9b56-aba63058f6b7" xsi:nil="true"/>
    <lcf76f155ced4ddcb4097134ff3c332f xmlns="9d76330f-e8f1-434f-b6cd-d02727bbea5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EC119FC22A0543BBECA9CA435733F4" ma:contentTypeVersion="14" ma:contentTypeDescription="Umožňuje vytvoriť nový dokument." ma:contentTypeScope="" ma:versionID="e240bf970b76dd81ad66957ca9d45aa8">
  <xsd:schema xmlns:xsd="http://www.w3.org/2001/XMLSchema" xmlns:xs="http://www.w3.org/2001/XMLSchema" xmlns:p="http://schemas.microsoft.com/office/2006/metadata/properties" xmlns:ns2="9d76330f-e8f1-434f-b6cd-d02727bbea50" xmlns:ns3="ca90bd8a-abf5-4496-9b56-aba63058f6b7" targetNamespace="http://schemas.microsoft.com/office/2006/metadata/properties" ma:root="true" ma:fieldsID="4f21b2e752aa0554b370dee949a0d91e" ns2:_="" ns3:_="">
    <xsd:import namespace="9d76330f-e8f1-434f-b6cd-d02727bbea50"/>
    <xsd:import namespace="ca90bd8a-abf5-4496-9b56-aba63058f6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6330f-e8f1-434f-b6cd-d02727bbea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a" ma:readOnly="false" ma:fieldId="{5cf76f15-5ced-4ddc-b409-7134ff3c332f}" ma:taxonomyMulti="true" ma:sspId="30defc02-63cd-467e-841e-d3ca21a4ec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90bd8a-abf5-4496-9b56-aba63058f6b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f5769d0-20cc-435c-8c24-8a4b6a412120}" ma:internalName="TaxCatchAll" ma:showField="CatchAllData" ma:web="ca90bd8a-abf5-4496-9b56-aba63058f6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B47872-E4B5-4C6E-A918-D97863D7FE88}">
  <ds:schemaRefs>
    <ds:schemaRef ds:uri="9d76330f-e8f1-434f-b6cd-d02727bbea50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ca90bd8a-abf5-4496-9b56-aba63058f6b7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8D11354-E38C-46AC-ACA5-B573309FB0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110E32-294C-4CAC-92EA-51B3FD4D86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76330f-e8f1-434f-b6cd-d02727bbea50"/>
    <ds:schemaRef ds:uri="ca90bd8a-abf5-4496-9b56-aba63058f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2026_exp_ceilings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Pavol Majher</dc:creator>
  <cp:keywords/>
  <dc:description/>
  <cp:lastModifiedBy>Jakub Koško</cp:lastModifiedBy>
  <cp:revision/>
  <dcterms:created xsi:type="dcterms:W3CDTF">2019-05-30T05:56:05Z</dcterms:created>
  <dcterms:modified xsi:type="dcterms:W3CDTF">2026-04-27T11:29:19Z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0x01010095EC119FC22A0543BBECA9CA435733F4</vt:lpwstr>
  </property>
  <property fmtid="{D5CDD505-2E9C-101B-9397-08002B2CF9AE}" pid="3" name="MediaServiceImageTags">
    <vt:lpwstr/>
  </property>
</Properties>
</file>