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Fiskal\semafor\__web\2026_05\"/>
    </mc:Choice>
  </mc:AlternateContent>
  <xr:revisionPtr revIDLastSave="0" documentId="8_{365725B9-BD6D-4A0D-A558-481E2AEB4B13}" xr6:coauthVersionLast="47" xr6:coauthVersionMax="47" xr10:uidLastSave="{00000000-0000-0000-0000-000000000000}"/>
  <bookViews>
    <workbookView xWindow="-108" yWindow="-108" windowWidth="23256" windowHeight="12456" xr2:uid="{449A3064-85A5-499C-9E09-32BC07533B7C}"/>
  </bookViews>
  <sheets>
    <sheet name="2026_bilancia" sheetId="17" r:id="rId1"/>
    <sheet name="2026_vplyvy" sheetId="18" r:id="rId2"/>
    <sheet name="2026_vplyvy_konsolidovane " sheetId="19" r:id="rId3"/>
    <sheet name="2026_vydavkove_limity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0" l="1"/>
  <c r="F9" i="20" l="1"/>
  <c r="F17" i="20" s="1"/>
  <c r="F18" i="20" s="1"/>
  <c r="M48" i="17" l="1"/>
  <c r="M49" i="17" s="1"/>
  <c r="M9" i="17"/>
  <c r="M10" i="17" s="1"/>
  <c r="E25" i="20"/>
  <c r="M94" i="17" l="1"/>
  <c r="E9" i="20"/>
  <c r="E17" i="20" s="1"/>
  <c r="E18" i="20" s="1"/>
  <c r="L48" i="17"/>
  <c r="L49" i="17" s="1"/>
  <c r="L9" i="17"/>
  <c r="D25" i="20"/>
  <c r="D9" i="20"/>
  <c r="D17" i="20" s="1"/>
  <c r="D18" i="20" s="1"/>
  <c r="K48" i="17"/>
  <c r="K49" i="17" s="1"/>
  <c r="K9" i="17"/>
  <c r="C25" i="20"/>
  <c r="C9" i="20"/>
  <c r="C17" i="20" s="1"/>
  <c r="C18" i="20" s="1"/>
  <c r="J48" i="17"/>
  <c r="J49" i="17" s="1"/>
  <c r="J9" i="17"/>
  <c r="M95" i="17" l="1"/>
  <c r="M1" i="17"/>
  <c r="L94" i="17"/>
  <c r="L1" i="17" s="1"/>
  <c r="L2" i="17" s="1"/>
  <c r="L10" i="17"/>
  <c r="L95" i="17"/>
  <c r="K10" i="17"/>
  <c r="K94" i="17"/>
  <c r="J94" i="17"/>
  <c r="J10" i="17"/>
  <c r="B25" i="20"/>
  <c r="M3" i="17" l="1"/>
  <c r="M2" i="17"/>
  <c r="K1" i="17"/>
  <c r="K95" i="17"/>
  <c r="J1" i="17"/>
  <c r="J95" i="17"/>
  <c r="B9" i="20"/>
  <c r="B17" i="20" s="1"/>
  <c r="I48" i="17"/>
  <c r="I49" i="17" s="1"/>
  <c r="G48" i="17"/>
  <c r="G49" i="17" s="1"/>
  <c r="F48" i="17"/>
  <c r="D48" i="17"/>
  <c r="I9" i="17"/>
  <c r="G9" i="17"/>
  <c r="G10" i="17" s="1"/>
  <c r="F9" i="17"/>
  <c r="F10" i="17" s="1"/>
  <c r="D9" i="17"/>
  <c r="D10" i="17" s="1"/>
  <c r="K2" i="17" l="1"/>
  <c r="J2" i="17"/>
  <c r="B18" i="20"/>
  <c r="I94" i="17"/>
  <c r="F94" i="17"/>
  <c r="D94" i="17"/>
  <c r="D49" i="17"/>
  <c r="F49" i="17"/>
  <c r="G94" i="17"/>
  <c r="I10" i="17"/>
  <c r="F95" i="17" l="1"/>
  <c r="F1" i="17"/>
  <c r="D1" i="17"/>
  <c r="L3" i="17" s="1"/>
  <c r="D95" i="17"/>
  <c r="I95" i="17"/>
  <c r="I1" i="17"/>
  <c r="G1" i="17"/>
  <c r="G95" i="17"/>
  <c r="J3" i="17" l="1"/>
  <c r="K3" i="17"/>
  <c r="D2" i="17"/>
  <c r="F2" i="17"/>
  <c r="F3" i="17"/>
  <c r="I2" i="17"/>
  <c r="I3" i="17"/>
  <c r="G2" i="17"/>
  <c r="G3" i="17"/>
  <c r="G4" i="17"/>
</calcChain>
</file>

<file path=xl/sharedStrings.xml><?xml version="1.0" encoding="utf-8"?>
<sst xmlns="http://schemas.openxmlformats.org/spreadsheetml/2006/main" count="300" uniqueCount="197">
  <si>
    <t>Saldo hospodárenia verejnej správy (VS)</t>
  </si>
  <si>
    <t>Zmena medzi prognózami</t>
  </si>
  <si>
    <t>zdroj údajov</t>
  </si>
  <si>
    <t>MF SR</t>
  </si>
  <si>
    <t>Bilancia hospodárenia VS (ESA 2010, v mil. eur)</t>
  </si>
  <si>
    <t>Príjmy VS spolu</t>
  </si>
  <si>
    <t xml:space="preserve"> - v % HDP</t>
  </si>
  <si>
    <t>Daňové príjmy</t>
  </si>
  <si>
    <t>Dane z produkcie a dovozu</t>
  </si>
  <si>
    <t xml:space="preserve"> - Daň z pridanej hodnoty (spolu so zdrojmi EÚ)</t>
  </si>
  <si>
    <t xml:space="preserve"> - Spotrebné dane</t>
  </si>
  <si>
    <t xml:space="preserve"> - Daň z nehnuteľnosti a iné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</si>
  <si>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</si>
  <si>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</si>
  <si>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</si>
  <si>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Poplatok za obchodovanie z emisnými kvótami</t>
  </si>
  <si>
    <t xml:space="preserve"> - Ostatné</t>
  </si>
  <si>
    <t>Bežné dane z dôchodkov, majetku</t>
  </si>
  <si>
    <t xml:space="preserve"> - Daň z príjmov fyzických osôb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</si>
  <si>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</si>
  <si>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</si>
  <si>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</si>
  <si>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          - Osobitný odvod z podnikania v regul. odvetiach</t>
  </si>
  <si>
    <t xml:space="preserve"> - Daň z príjmov vyberaná zrážkou - rozp. klasif.</t>
  </si>
  <si>
    <t xml:space="preserve"> - Dane z majetku a iné</t>
  </si>
  <si>
    <t>Dane z kapitálu</t>
  </si>
  <si>
    <t>Príspevky na sociálne zabezpečenie</t>
  </si>
  <si>
    <t>Skutočné príspevky na sociálne zabezpečenie</t>
  </si>
  <si>
    <t xml:space="preserve"> - Príspevky zamestnávateľov</t>
  </si>
  <si>
    <t xml:space="preserve"> - Príspevky domácností</t>
  </si>
  <si>
    <t>Imputované príspevky na sociálne zabezpečenie</t>
  </si>
  <si>
    <t>Nedaňové príjmy</t>
  </si>
  <si>
    <t>Tržby</t>
  </si>
  <si>
    <t xml:space="preserve"> - Trhová produkcia + Produkcia pre vlastné konečné použitie</t>
  </si>
  <si>
    <t xml:space="preserve"> - Platby za ostatnú netrhovú produkciu</t>
  </si>
  <si>
    <t>Dôchodky z majetku, z ktorých</t>
  </si>
  <si>
    <t xml:space="preserve"> - Dividendy</t>
  </si>
  <si>
    <t xml:space="preserve"> - Úroky</t>
  </si>
  <si>
    <t>Granty a transfery</t>
  </si>
  <si>
    <t>z toho: z EÚ</t>
  </si>
  <si>
    <t>Ostatné subvencie ma produkciu</t>
  </si>
  <si>
    <t>Ostatné bežné transfery</t>
  </si>
  <si>
    <t>Kapitálové transfery</t>
  </si>
  <si>
    <t>Výdavky VS spolu</t>
  </si>
  <si>
    <t>Bežné výdavky</t>
  </si>
  <si>
    <t>Kompenzácie zamestnancov</t>
  </si>
  <si>
    <t xml:space="preserve"> - Mzdy a platy</t>
  </si>
  <si>
    <t xml:space="preserve"> - Sociálne príspevky zamestnávateľov</t>
  </si>
  <si>
    <t>Medzispotreba</t>
  </si>
  <si>
    <t>Dane</t>
  </si>
  <si>
    <t>Iné dane z produkcie</t>
  </si>
  <si>
    <t>Bežné dane z majetku, atď.</t>
  </si>
  <si>
    <t>Subvencie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</si>
  <si>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</si>
  <si>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</si>
  <si>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</si>
  <si>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</si>
  <si>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>Dôchodky z majetku</t>
  </si>
  <si>
    <t>Úrokové náklady</t>
  </si>
  <si>
    <t>Ostatné dôchodky z majetku</t>
  </si>
  <si>
    <t>Celkové sociálne transfery</t>
  </si>
  <si>
    <t xml:space="preserve"> - Sociálne dávky okrem naturálnych soc. transferov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</si>
  <si>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</si>
  <si>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</si>
  <si>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</si>
  <si>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</si>
  <si>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</si>
  <si>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</si>
  <si>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</si>
  <si>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</si>
  <si>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</si>
  <si>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</si>
  <si>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ostatné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</si>
  <si>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</si>
  <si>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</si>
  <si>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</si>
  <si>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</si>
  <si>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</si>
  <si>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Transfery NO, cirkvi, súkr. školám a pod.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</si>
  <si>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</si>
  <si>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</si>
  <si>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</si>
  <si>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</si>
  <si>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</si>
  <si>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</si>
  <si>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>Saldo hospodárenia VS</t>
  </si>
  <si>
    <t>HDP</t>
  </si>
  <si>
    <t>DPPO (bez 2%)</t>
  </si>
  <si>
    <t>DPFO (bez 2% a daňových kreditov)</t>
  </si>
  <si>
    <t>DPH</t>
  </si>
  <si>
    <t>Ostatné dane</t>
  </si>
  <si>
    <t>Sociálne odvody</t>
  </si>
  <si>
    <t>Zdravotné odvody</t>
  </si>
  <si>
    <t>VPÚ DPPO</t>
  </si>
  <si>
    <t>VPÚ DPFO</t>
  </si>
  <si>
    <t>Daňové kredity</t>
  </si>
  <si>
    <t>Vybrané nedaňové príjmy</t>
  </si>
  <si>
    <t>Dividendy ŠR a MH Manažment</t>
  </si>
  <si>
    <t>Administratívne poplatky ŠR</t>
  </si>
  <si>
    <t>Odvod z hazardných hier</t>
  </si>
  <si>
    <t>Kapitálové príjmy ŠR</t>
  </si>
  <si>
    <t>Ostatné nedaňové príjmy ŠR</t>
  </si>
  <si>
    <t>Emisné kvóty</t>
  </si>
  <si>
    <t>Poplatok EOSA</t>
  </si>
  <si>
    <t>Tržby ŽSR</t>
  </si>
  <si>
    <t>Tržby ZSSK</t>
  </si>
  <si>
    <t>Tržby NDS</t>
  </si>
  <si>
    <t>Sociálne transfery a dávky</t>
  </si>
  <si>
    <t>Výdavky Sociálnej poisťovne</t>
  </si>
  <si>
    <t>Sociálne dávky MPSVaR</t>
  </si>
  <si>
    <t>Vzťahy s rozpočtom EÚ</t>
  </si>
  <si>
    <t>Transfer do rozpočtu EÚ</t>
  </si>
  <si>
    <t>Spolufinancovanie</t>
  </si>
  <si>
    <t>Rezerva na prostriedky EÚ</t>
  </si>
  <si>
    <t>Korekcie k čerpaniu EÚ fondov</t>
  </si>
  <si>
    <t>Ostatné výdavky ŠR</t>
  </si>
  <si>
    <t>Bežné rezervy ŠR (okrem EÚ a miezd)</t>
  </si>
  <si>
    <t>Mzdy (vrátane rezervy)</t>
  </si>
  <si>
    <t>Tovary a služby</t>
  </si>
  <si>
    <t>Úroky</t>
  </si>
  <si>
    <t>Poistné platené štátom</t>
  </si>
  <si>
    <t>Bežné transfery ŠR v rámci VS</t>
  </si>
  <si>
    <t>Zelená energia</t>
  </si>
  <si>
    <t>Ostatné bežné výdavky ŠR</t>
  </si>
  <si>
    <t>Investície ŠR (vrátane rezervy)</t>
  </si>
  <si>
    <t>Kapitálové transfery ŠR v rámci VS</t>
  </si>
  <si>
    <t>Ostatné kapitálové transfery ŠR</t>
  </si>
  <si>
    <t>Hospodárenie samospráv</t>
  </si>
  <si>
    <t>Obce</t>
  </si>
  <si>
    <t>VÚC</t>
  </si>
  <si>
    <t>Výdavky na zdravotníctvo</t>
  </si>
  <si>
    <t>Zdravotná starostlivosť</t>
  </si>
  <si>
    <t>Výdavky akcionárom</t>
  </si>
  <si>
    <t>Hospodárenie nemocníc</t>
  </si>
  <si>
    <t>Pohľadávky Soc. poisťovne voči nemocniciam</t>
  </si>
  <si>
    <t>Prevádzkové výdavky zdrav. poisťovní</t>
  </si>
  <si>
    <t>Hospodárenie ostatných subjektov VS</t>
  </si>
  <si>
    <t>Správny fond Sociálnej poisťovne</t>
  </si>
  <si>
    <t>ŽSR</t>
  </si>
  <si>
    <t>ZSSK</t>
  </si>
  <si>
    <t>NDS</t>
  </si>
  <si>
    <t>Dopravné podniky</t>
  </si>
  <si>
    <t>Príspevkové organizácie</t>
  </si>
  <si>
    <t>Environmentálny fond</t>
  </si>
  <si>
    <t>Verejné vysoké školy</t>
  </si>
  <si>
    <t>Jadrová a vyraďovacia spoločnosť</t>
  </si>
  <si>
    <t>Rozhlas a televízia Slovenska</t>
  </si>
  <si>
    <t>Národný jadrový fond</t>
  </si>
  <si>
    <t>Agentúra pre núdzové zásoby ropy a ropných výrobkov</t>
  </si>
  <si>
    <t>Rudné bane, š.p.</t>
  </si>
  <si>
    <t>MH Invest, s.r.o.</t>
  </si>
  <si>
    <t>MH Invest II, s.r.o.</t>
  </si>
  <si>
    <t>Štátne finančné aktíva</t>
  </si>
  <si>
    <t>Samostatné účty ŠR</t>
  </si>
  <si>
    <t>Ostatné subjekty</t>
  </si>
  <si>
    <t>Opatrenia vlády na kompenzáciu cien energií</t>
  </si>
  <si>
    <t>Ostatné vplyvy</t>
  </si>
  <si>
    <t>Spolu</t>
  </si>
  <si>
    <t>*- pri konsolidácii vylučujeme vplyv transferov medzi subjektami verejnej správy</t>
  </si>
  <si>
    <t>Pozn: vzhľadom na spôsob rozpočtovania kapitálových výdavkov štátneho rozpočtu v údajoch nekonsolidujeme kapitálové transfery zo štátneho rozpočtu do subjektov VS</t>
  </si>
  <si>
    <t>1. Celkové výdavky verejnej správy</t>
  </si>
  <si>
    <t>2. EÚ fondy a POO</t>
  </si>
  <si>
    <t>3. Výdavky na spolufinancovanie</t>
  </si>
  <si>
    <t>4. Úrokové náklady</t>
  </si>
  <si>
    <t>5. Cyklické výdavky v nezamestnanosti</t>
  </si>
  <si>
    <t>6. Jednorazové vplyvy (podľa metodiky EK)</t>
  </si>
  <si>
    <t>7. Výdavky spadajúce pod limit (1-2-3-4-5-6)</t>
  </si>
  <si>
    <t>DRM</t>
  </si>
  <si>
    <t>Limit verejných výdavkov - schválený NR SR</t>
  </si>
  <si>
    <t>DRM podľa MF SR</t>
  </si>
  <si>
    <t>Rozdiel voči limitu verejných výdavkov (národné pravidlo)*</t>
  </si>
  <si>
    <t>Medziročný rast čistých výdavkov - záväzná trajektória schválená EK a Radou EÚ</t>
  </si>
  <si>
    <t>Medziročný rast čistých výdavkov - odhad RRZ</t>
  </si>
  <si>
    <t>DRM - diskrečné príjmové opatrenia</t>
  </si>
  <si>
    <t>RRZ</t>
  </si>
  <si>
    <t>Porovnanie voči schválenému RVS 2026</t>
  </si>
  <si>
    <t>ROK 2026</t>
  </si>
  <si>
    <t>Rozpočet VS 2026</t>
  </si>
  <si>
    <t>APR* 2026</t>
  </si>
  <si>
    <t>NRVS 2026-2028</t>
  </si>
  <si>
    <t>* Annual Progres Report - Výročná správa o pokroku pri plnení Národného strednodobého fiškálno-štrukturálneho plánu SR na roky 2026 – 2029</t>
  </si>
  <si>
    <t>2026/01</t>
  </si>
  <si>
    <t>Odhad hospodárenia verejnej správy (ESA 2010, odchýlky od RVS 2026-2028, v mil. eur)</t>
  </si>
  <si>
    <t>Odhad hospodárenia verejnej správy (ESA 2010, odchýlky od RVS 2026-2028, NA KONSOLIDOVANEJ* BÁZE, v mil. eur)</t>
  </si>
  <si>
    <t>Výdavky na obranu</t>
  </si>
  <si>
    <t>Výdavky spadajúce pod limit očistené o rozdiel DRM a obrannú výnimku</t>
  </si>
  <si>
    <t>Rozdiel voči záväznej trajektórií (európske pravidlo)*</t>
  </si>
  <si>
    <t>*-kladná hodnota znamená pomalší kumulatívny rast medziročných čistých výdavkov</t>
  </si>
  <si>
    <t>Odhad plnenia limitu verejných výdavkov a kumulatívneho medziročného rastu čistých výdavkov pre rok 2026 (odchýlky od RVS 2026-2028 resp. trajektórie EK, v mil. eur)</t>
  </si>
  <si>
    <t xml:space="preserve">Výdavky na obranu (nad úrovňou roka 2021) </t>
  </si>
  <si>
    <t>Odchýlka v kumulatívnych rastoch čistých výdavkov podľa záväznej trajektórie schválenej EK a Radou EÚ (kumulatívne)</t>
  </si>
  <si>
    <t>Odchýlka v kumulatívnych rastoch čistých výdavkov podľa RRZ (kumulatívne)</t>
  </si>
  <si>
    <t>2026/02</t>
  </si>
  <si>
    <t>2026/03</t>
  </si>
  <si>
    <t>2026/04</t>
  </si>
  <si>
    <t>2026/05</t>
  </si>
  <si>
    <r>
      <t>Odchýlky od Výročnej správy</t>
    </r>
    <r>
      <rPr>
        <b/>
        <sz val="10"/>
        <color rgb="FFDCB47B"/>
        <rFont val="Calibri"/>
        <family val="2"/>
        <scheme val="minor"/>
      </rPr>
      <t xml:space="preserve"> o pokroku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</si>
</sst>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8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13B5E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DCB47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  <fill>
      <patternFill patternType="solid">
        <fgColor rgb="FFDCB47B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9" fillId="0" borderId="0"/>
    <xf numFmtId="0" fontId="11" fillId="0" borderId="0"/>
    <xf numFmtId="0" fontId="11" fillId="0" borderId="0"/>
    <xf numFmtId="164" fontId="16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5" fillId="0" borderId="0" xfId="0" applyFont="1"/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0" xfId="1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12" fillId="0" borderId="0" xfId="2" applyFont="1" applyAlignment="1">
      <alignment vertical="center"/>
    </xf>
    <xf numFmtId="3" fontId="13" fillId="2" borderId="0" xfId="0" applyNumberFormat="1" applyFont="1" applyFill="1"/>
    <xf numFmtId="3" fontId="13" fillId="0" borderId="0" xfId="0" applyNumberFormat="1" applyFont="1"/>
    <xf numFmtId="0" fontId="14" fillId="0" borderId="0" xfId="2" applyFont="1" applyAlignment="1">
      <alignment horizontal="left" vertical="center" indent="1"/>
    </xf>
    <xf numFmtId="0" fontId="14" fillId="0" borderId="0" xfId="2" applyFont="1" applyAlignment="1">
      <alignment horizontal="left" vertical="center" indent="2"/>
    </xf>
    <xf numFmtId="0" fontId="14" fillId="0" borderId="0" xfId="2" applyFont="1" applyAlignment="1">
      <alignment horizontal="left" vertical="center" indent="3"/>
    </xf>
    <xf numFmtId="0" fontId="10" fillId="3" borderId="0" xfId="2" applyFont="1" applyFill="1" applyAlignment="1">
      <alignment horizontal="left" vertical="center"/>
    </xf>
    <xf numFmtId="3" fontId="10" fillId="2" borderId="0" xfId="0" applyNumberFormat="1" applyFont="1" applyFill="1"/>
    <xf numFmtId="0" fontId="15" fillId="0" borderId="0" xfId="0" applyFont="1"/>
    <xf numFmtId="0" fontId="15" fillId="0" borderId="0" xfId="2" applyFont="1" applyAlignment="1">
      <alignment vertical="center"/>
    </xf>
    <xf numFmtId="3" fontId="15" fillId="2" borderId="0" xfId="0" applyNumberFormat="1" applyFont="1" applyFill="1"/>
    <xf numFmtId="3" fontId="15" fillId="0" borderId="0" xfId="0" applyNumberFormat="1" applyFont="1"/>
    <xf numFmtId="4" fontId="15" fillId="0" borderId="0" xfId="0" applyNumberFormat="1" applyFont="1"/>
    <xf numFmtId="0" fontId="14" fillId="0" borderId="0" xfId="2" applyFont="1" applyAlignment="1">
      <alignment horizontal="left" vertical="center" indent="4"/>
    </xf>
    <xf numFmtId="4" fontId="10" fillId="2" borderId="0" xfId="0" applyNumberFormat="1" applyFont="1" applyFill="1"/>
    <xf numFmtId="0" fontId="14" fillId="0" borderId="0" xfId="2" applyFont="1" applyAlignment="1">
      <alignment horizontal="left" vertical="center"/>
    </xf>
    <xf numFmtId="0" fontId="20" fillId="3" borderId="0" xfId="2" applyFont="1" applyFill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19" fillId="0" borderId="0" xfId="2" applyFont="1" applyAlignment="1">
      <alignment vertical="center"/>
    </xf>
    <xf numFmtId="3" fontId="19" fillId="0" borderId="0" xfId="0" applyNumberFormat="1" applyFont="1"/>
    <xf numFmtId="0" fontId="21" fillId="0" borderId="0" xfId="2" applyFont="1" applyAlignment="1">
      <alignment horizontal="left" vertical="center" indent="1"/>
    </xf>
    <xf numFmtId="3" fontId="0" fillId="0" borderId="0" xfId="0" applyNumberFormat="1"/>
    <xf numFmtId="3" fontId="20" fillId="2" borderId="0" xfId="0" applyNumberFormat="1" applyFont="1" applyFill="1"/>
    <xf numFmtId="0" fontId="19" fillId="0" borderId="0" xfId="6" applyFont="1" applyAlignment="1">
      <alignment vertical="top"/>
    </xf>
    <xf numFmtId="0" fontId="22" fillId="0" borderId="0" xfId="6" applyFont="1" applyAlignment="1">
      <alignment vertical="top"/>
    </xf>
    <xf numFmtId="3" fontId="1" fillId="0" borderId="0" xfId="0" applyNumberFormat="1" applyFont="1" applyAlignment="1">
      <alignment horizontal="left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3" fillId="0" borderId="0" xfId="0" applyFont="1"/>
    <xf numFmtId="3" fontId="2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5" fontId="26" fillId="0" borderId="0" xfId="0" applyNumberFormat="1" applyFont="1"/>
    <xf numFmtId="0" fontId="26" fillId="0" borderId="0" xfId="0" applyFont="1"/>
    <xf numFmtId="0" fontId="25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49" fontId="10" fillId="2" borderId="0" xfId="0" applyNumberFormat="1" applyFont="1" applyFill="1" applyAlignment="1">
      <alignment horizontal="right"/>
    </xf>
    <xf numFmtId="0" fontId="27" fillId="0" borderId="0" xfId="0" applyFont="1"/>
    <xf numFmtId="1" fontId="28" fillId="3" borderId="0" xfId="7" applyNumberFormat="1" applyFont="1" applyFill="1" applyAlignment="1">
      <alignment horizontal="right" vertical="top"/>
    </xf>
    <xf numFmtId="165" fontId="19" fillId="0" borderId="0" xfId="0" applyNumberFormat="1" applyFont="1"/>
    <xf numFmtId="0" fontId="10" fillId="4" borderId="0" xfId="0" applyFont="1" applyFill="1" applyAlignment="1">
      <alignment horizontal="right"/>
    </xf>
    <xf numFmtId="3" fontId="20" fillId="5" borderId="0" xfId="0" applyNumberFormat="1" applyFont="1" applyFill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204D3077-8FB0-4902-9E1E-E0F192D07A5A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4A62-BF85-469B-9FC8-71C0C112BF32}">
  <sheetPr>
    <tabColor rgb="FF13B5EA"/>
  </sheetPr>
  <dimension ref="A1:AI98"/>
  <sheetViews>
    <sheetView showGridLines="0" tabSelected="1" zoomScaleNormal="10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N20" sqref="N20"/>
    </sheetView>
  </sheetViews>
  <sheetFormatPr defaultColWidth="9.33203125" defaultRowHeight="15" customHeight="1" x14ac:dyDescent="0.3"/>
  <cols>
    <col min="1" max="1" width="2.6640625" customWidth="1"/>
    <col min="2" max="2" width="49.5546875" customWidth="1"/>
    <col min="3" max="3" width="0.6640625" customWidth="1"/>
    <col min="4" max="4" width="16.6640625" customWidth="1"/>
    <col min="5" max="5" width="0.6640625" customWidth="1"/>
    <col min="6" max="6" width="14.6640625" customWidth="1"/>
    <col min="7" max="7" width="14.6640625" hidden="1" customWidth="1"/>
    <col min="8" max="8" width="0.6640625" customWidth="1"/>
    <col min="9" max="35" width="16.6640625" customWidth="1"/>
  </cols>
  <sheetData>
    <row r="1" spans="1:35" ht="15" customHeight="1" thickBot="1" x14ac:dyDescent="0.35">
      <c r="A1" s="45"/>
      <c r="B1" s="45"/>
      <c r="D1" s="2">
        <f>D94</f>
        <v>-5912.9849999999933</v>
      </c>
      <c r="E1" s="3"/>
      <c r="F1" s="2">
        <f>F94</f>
        <v>-6212.114999999998</v>
      </c>
      <c r="G1" s="2">
        <f>G94</f>
        <v>0</v>
      </c>
      <c r="H1" s="3"/>
      <c r="I1" s="2">
        <f t="shared" ref="I1:J1" si="0">I94</f>
        <v>-6195.3681541868864</v>
      </c>
      <c r="J1" s="2">
        <f t="shared" si="0"/>
        <v>-6381.2753820373764</v>
      </c>
      <c r="K1" s="2">
        <f t="shared" ref="K1:L1" si="1">K94</f>
        <v>-6144.3511086032449</v>
      </c>
      <c r="L1" s="2">
        <f t="shared" si="1"/>
        <v>-6147.6144529761732</v>
      </c>
      <c r="M1" s="2">
        <f t="shared" ref="M1" si="2">M94</f>
        <v>-6102.1016604524848</v>
      </c>
    </row>
    <row r="2" spans="1:35" ht="15" customHeight="1" x14ac:dyDescent="0.3">
      <c r="A2" s="45"/>
      <c r="B2" s="46" t="s">
        <v>0</v>
      </c>
      <c r="C2" s="47"/>
      <c r="D2" s="4" t="str">
        <f>TEXT(ROUND(D1,0),"# ###")&amp;" mil.eur"</f>
        <v>-5 913 mil.eur</v>
      </c>
      <c r="E2" s="47"/>
      <c r="F2" s="4" t="str">
        <f>TEXT(ROUND(F1,0),"# ###")&amp;" mil.eur"</f>
        <v>-6 212 mil.eur</v>
      </c>
      <c r="G2" s="4" t="str">
        <f>TEXT(ROUND(G1,0),"# ###")&amp;" mil.eur"</f>
        <v xml:space="preserve"> mil.eur</v>
      </c>
      <c r="H2" s="47"/>
      <c r="I2" s="4" t="str">
        <f t="shared" ref="I2:J2" si="3">TEXT(ROUND(I1,0),"# ###")&amp;" mil.eur"</f>
        <v>-6 195 mil.eur</v>
      </c>
      <c r="J2" s="4" t="str">
        <f t="shared" si="3"/>
        <v>-6 381 mil.eur</v>
      </c>
      <c r="K2" s="4" t="str">
        <f t="shared" ref="K2:L2" si="4">TEXT(ROUND(K1,0),"# ###")&amp;" mil.eur"</f>
        <v>-6 144 mil.eur</v>
      </c>
      <c r="L2" s="4" t="str">
        <f t="shared" si="4"/>
        <v>-6 148 mil.eur</v>
      </c>
      <c r="M2" s="4" t="str">
        <f t="shared" ref="M2" si="5">TEXT(ROUND(M1,0),"# ###")&amp;" mil.eur"</f>
        <v>-6 102 mil.eur</v>
      </c>
    </row>
    <row r="3" spans="1:35" ht="15" customHeight="1" x14ac:dyDescent="0.3">
      <c r="A3" s="45"/>
      <c r="B3" s="35" t="s">
        <v>175</v>
      </c>
      <c r="C3" s="48"/>
      <c r="D3" s="49"/>
      <c r="E3" s="48"/>
      <c r="F3" s="49" t="str">
        <f>IF(F1-$D$1&gt;0,"+","")&amp;TEXT(ROUND((F1-$D$1),0),"# ###")&amp;" mil.eur"</f>
        <v>-299 mil.eur</v>
      </c>
      <c r="G3" s="49" t="str">
        <f>IF(G1-$D$1&gt;0,"+","")&amp;TEXT(ROUND((G1-$D$1),0),"# ###")&amp;" mil.eur"</f>
        <v>+5 913 mil.eur</v>
      </c>
      <c r="H3" s="48"/>
      <c r="I3" s="49" t="str">
        <f t="shared" ref="I3:J3" si="6">IF(I1-$D$1&gt;0,"+","")&amp;TEXT(ROUND((I1-$D$1),0),"# ###")&amp;" mil.eur"</f>
        <v>-282 mil.eur</v>
      </c>
      <c r="J3" s="49" t="str">
        <f t="shared" si="6"/>
        <v>-468 mil.eur</v>
      </c>
      <c r="K3" s="49" t="str">
        <f t="shared" ref="K3:L3" si="7">IF(K1-$D$1&gt;0,"+","")&amp;TEXT(ROUND((K1-$D$1),0),"# ###")&amp;" mil.eur"</f>
        <v>-231 mil.eur</v>
      </c>
      <c r="L3" s="49" t="str">
        <f t="shared" si="7"/>
        <v>-235 mil.eur</v>
      </c>
      <c r="M3" s="49" t="str">
        <f t="shared" ref="M3" si="8">IF(M1-$D$1&gt;0,"+","")&amp;TEXT(ROUND((M1-$D$1),0),"# ###")&amp;" mil.eur"</f>
        <v>-189 mil.eur</v>
      </c>
    </row>
    <row r="4" spans="1:35" ht="15" customHeight="1" thickBot="1" x14ac:dyDescent="0.35">
      <c r="A4" s="45"/>
      <c r="B4" s="50" t="s">
        <v>1</v>
      </c>
      <c r="C4" s="51"/>
      <c r="D4" s="52"/>
      <c r="E4" s="51"/>
      <c r="F4" s="52"/>
      <c r="G4" s="52" t="e">
        <f>IF(G1-#REF!&gt;0,"+","")&amp;TEXT(ROUND((G1-#REF!),0),"# ###")&amp;" mil.eur"</f>
        <v>#REF!</v>
      </c>
      <c r="H4" s="51"/>
      <c r="I4" s="52"/>
      <c r="J4" s="52"/>
      <c r="K4" s="52"/>
      <c r="L4" s="52"/>
      <c r="M4" s="52"/>
    </row>
    <row r="5" spans="1:35" ht="15" customHeight="1" x14ac:dyDescent="0.3">
      <c r="A5" s="45"/>
      <c r="B5" s="62" t="s">
        <v>176</v>
      </c>
      <c r="C5" s="45"/>
      <c r="D5" s="45"/>
      <c r="E5" s="45"/>
      <c r="F5" s="53"/>
      <c r="G5" s="53"/>
      <c r="H5" s="45"/>
      <c r="I5" s="53"/>
      <c r="J5" s="53"/>
      <c r="K5" s="53"/>
      <c r="L5" s="53"/>
      <c r="M5" s="53"/>
    </row>
    <row r="6" spans="1:35" ht="15" customHeight="1" thickBot="1" x14ac:dyDescent="0.35">
      <c r="A6" s="45"/>
      <c r="B6" s="63"/>
      <c r="C6" s="45"/>
      <c r="D6" s="45"/>
      <c r="E6" s="45"/>
      <c r="F6" s="53"/>
      <c r="G6" s="53"/>
      <c r="H6" s="45"/>
      <c r="I6" s="53"/>
      <c r="J6" s="53"/>
      <c r="K6" s="53"/>
      <c r="L6" s="53"/>
      <c r="M6" s="53"/>
    </row>
    <row r="7" spans="1:35" ht="15" customHeight="1" thickBot="1" x14ac:dyDescent="0.35">
      <c r="A7" s="45"/>
      <c r="B7" s="5" t="s">
        <v>2</v>
      </c>
      <c r="C7" s="47"/>
      <c r="D7" s="6" t="s">
        <v>3</v>
      </c>
      <c r="E7" s="54"/>
      <c r="F7" s="6" t="s">
        <v>3</v>
      </c>
      <c r="G7" s="6" t="s">
        <v>3</v>
      </c>
      <c r="H7" s="54"/>
      <c r="I7" s="7" t="s">
        <v>174</v>
      </c>
      <c r="J7" s="7" t="s">
        <v>174</v>
      </c>
      <c r="K7" s="7" t="s">
        <v>174</v>
      </c>
      <c r="L7" s="7" t="s">
        <v>174</v>
      </c>
      <c r="M7" s="7" t="s">
        <v>174</v>
      </c>
    </row>
    <row r="8" spans="1:35" ht="15" customHeight="1" x14ac:dyDescent="0.3">
      <c r="A8" s="45"/>
      <c r="B8" s="8" t="s">
        <v>4</v>
      </c>
      <c r="C8" s="9"/>
      <c r="D8" s="9" t="s">
        <v>177</v>
      </c>
      <c r="E8" s="9"/>
      <c r="F8" s="56" t="s">
        <v>178</v>
      </c>
      <c r="G8" s="9" t="s">
        <v>179</v>
      </c>
      <c r="H8" s="9"/>
      <c r="I8" s="9" t="s">
        <v>181</v>
      </c>
      <c r="J8" s="9" t="s">
        <v>192</v>
      </c>
      <c r="K8" s="9" t="s">
        <v>193</v>
      </c>
      <c r="L8" s="9" t="s">
        <v>194</v>
      </c>
      <c r="M8" s="9" t="s">
        <v>195</v>
      </c>
    </row>
    <row r="9" spans="1:35" s="18" customFormat="1" ht="15" customHeight="1" x14ac:dyDescent="0.3">
      <c r="B9" s="19" t="s">
        <v>5</v>
      </c>
      <c r="C9" s="20"/>
      <c r="D9" s="21">
        <f>D11+D31+D36+D43</f>
        <v>61343.637999999999</v>
      </c>
      <c r="E9" s="20"/>
      <c r="F9" s="21">
        <f>F11+F31+F36+F43</f>
        <v>62801.186999999998</v>
      </c>
      <c r="G9" s="21">
        <f>G11+G31+G36+G43</f>
        <v>0</v>
      </c>
      <c r="H9" s="20"/>
      <c r="I9" s="21">
        <f t="shared" ref="I9:J9" si="9">I11+I31+I36+I43</f>
        <v>63017.008911639175</v>
      </c>
      <c r="J9" s="21">
        <f t="shared" si="9"/>
        <v>62805.919913345264</v>
      </c>
      <c r="K9" s="21">
        <f t="shared" ref="K9:L9" si="10">K11+K31+K36+K43</f>
        <v>62519.30016803895</v>
      </c>
      <c r="L9" s="21">
        <f t="shared" si="10"/>
        <v>62725.728680747801</v>
      </c>
      <c r="M9" s="21">
        <f t="shared" ref="M9" si="11">M11+M31+M36+M43</f>
        <v>62804.559858208617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18" customFormat="1" ht="15" customHeight="1" x14ac:dyDescent="0.3">
      <c r="B10" s="19" t="s">
        <v>6</v>
      </c>
      <c r="C10" s="20"/>
      <c r="D10" s="22">
        <f>D9/D$96*100</f>
        <v>42.535015929126025</v>
      </c>
      <c r="E10" s="20"/>
      <c r="F10" s="22">
        <f>F9/F$96*100</f>
        <v>43.872185832360138</v>
      </c>
      <c r="G10" s="22" t="e">
        <f>G9/G$96*100</f>
        <v>#DIV/0!</v>
      </c>
      <c r="H10" s="20"/>
      <c r="I10" s="22">
        <f t="shared" ref="I10:J10" si="12">I9/I$96*100</f>
        <v>44.600028155820063</v>
      </c>
      <c r="J10" s="22">
        <f t="shared" si="12"/>
        <v>44.266461739793606</v>
      </c>
      <c r="K10" s="22">
        <f t="shared" ref="K10:L10" si="13">K9/K$96*100</f>
        <v>44.064448267067199</v>
      </c>
      <c r="L10" s="22">
        <f t="shared" si="13"/>
        <v>44.06678958564396</v>
      </c>
      <c r="M10" s="22">
        <f t="shared" ref="M10" si="14">M9/M$96*100</f>
        <v>43.989748511922684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15" customHeight="1" x14ac:dyDescent="0.3">
      <c r="A11" s="45"/>
      <c r="B11" s="10" t="s">
        <v>7</v>
      </c>
      <c r="C11" s="11"/>
      <c r="D11" s="12">
        <v>29334.275000000001</v>
      </c>
      <c r="E11" s="11"/>
      <c r="F11" s="12">
        <v>29080.902000000002</v>
      </c>
      <c r="G11" s="12"/>
      <c r="H11" s="11"/>
      <c r="I11" s="12">
        <v>29120.973344799342</v>
      </c>
      <c r="J11" s="12">
        <v>28948.068595923141</v>
      </c>
      <c r="K11" s="12">
        <v>28904.071595923146</v>
      </c>
      <c r="L11" s="12">
        <v>28873.183460483797</v>
      </c>
      <c r="M11" s="12">
        <v>29036.877752163375</v>
      </c>
    </row>
    <row r="12" spans="1:35" ht="15" customHeight="1" x14ac:dyDescent="0.3">
      <c r="A12" s="45"/>
      <c r="B12" s="13" t="s">
        <v>8</v>
      </c>
      <c r="C12" s="55"/>
      <c r="D12" s="53">
        <v>17428.39</v>
      </c>
      <c r="E12" s="55"/>
      <c r="F12" s="53">
        <v>17313.870999999999</v>
      </c>
      <c r="G12" s="53"/>
      <c r="H12" s="55"/>
      <c r="I12" s="53">
        <v>17368.653551497242</v>
      </c>
      <c r="J12" s="53">
        <v>17281.008808199189</v>
      </c>
      <c r="K12" s="53">
        <v>17230.01180819919</v>
      </c>
      <c r="L12" s="53">
        <v>17273.980033063301</v>
      </c>
      <c r="M12" s="53">
        <v>17328.187594824019</v>
      </c>
    </row>
    <row r="13" spans="1:35" ht="15" customHeight="1" x14ac:dyDescent="0.3">
      <c r="A13" s="45"/>
      <c r="B13" s="14" t="s">
        <v>9</v>
      </c>
      <c r="C13" s="55"/>
      <c r="D13" s="53">
        <v>11592.464</v>
      </c>
      <c r="E13" s="55"/>
      <c r="F13" s="53">
        <v>11272.422</v>
      </c>
      <c r="G13" s="53"/>
      <c r="H13" s="55"/>
      <c r="I13" s="53">
        <v>11376</v>
      </c>
      <c r="J13" s="53">
        <v>11289</v>
      </c>
      <c r="K13" s="53">
        <v>11235</v>
      </c>
      <c r="L13" s="53">
        <v>11242</v>
      </c>
      <c r="M13" s="53">
        <v>11293</v>
      </c>
    </row>
    <row r="14" spans="1:35" ht="15" customHeight="1" x14ac:dyDescent="0.3">
      <c r="A14" s="45"/>
      <c r="B14" s="14" t="s">
        <v>10</v>
      </c>
      <c r="C14" s="55"/>
      <c r="D14" s="53">
        <v>3038.4029999999998</v>
      </c>
      <c r="E14" s="55"/>
      <c r="F14" s="53">
        <v>3007.59</v>
      </c>
      <c r="G14" s="53"/>
      <c r="H14" s="55"/>
      <c r="I14" s="53">
        <v>2883.7799999999997</v>
      </c>
      <c r="J14" s="53">
        <v>2877.7</v>
      </c>
      <c r="K14" s="53">
        <v>2877.7</v>
      </c>
      <c r="L14" s="53">
        <v>2877.7</v>
      </c>
      <c r="M14" s="53">
        <v>2877.7</v>
      </c>
    </row>
    <row r="15" spans="1:35" ht="15" customHeight="1" x14ac:dyDescent="0.3">
      <c r="A15" s="45"/>
      <c r="B15" s="14" t="s">
        <v>11</v>
      </c>
      <c r="C15" s="55"/>
      <c r="D15" s="53">
        <v>635.20600000000002</v>
      </c>
      <c r="E15" s="55"/>
      <c r="F15" s="53">
        <v>631.37300000000005</v>
      </c>
      <c r="G15" s="53"/>
      <c r="H15" s="55"/>
      <c r="I15" s="53">
        <v>652.18604481600005</v>
      </c>
      <c r="J15" s="53">
        <v>657.43366394500003</v>
      </c>
      <c r="K15" s="53">
        <v>657.43366394500003</v>
      </c>
      <c r="L15" s="53">
        <v>657.43366394500003</v>
      </c>
      <c r="M15" s="53">
        <v>677.06788287799998</v>
      </c>
    </row>
    <row r="16" spans="1:35" ht="15" customHeight="1" x14ac:dyDescent="0.3">
      <c r="A16" s="45"/>
      <c r="B16" s="14" t="s">
        <v>12</v>
      </c>
      <c r="C16" s="55"/>
      <c r="D16" s="53">
        <v>0</v>
      </c>
      <c r="E16" s="55"/>
      <c r="F16" s="53">
        <v>0</v>
      </c>
      <c r="G16" s="53"/>
      <c r="H16" s="55"/>
      <c r="I16" s="53">
        <v>0</v>
      </c>
      <c r="J16" s="53">
        <v>0</v>
      </c>
      <c r="K16" s="53">
        <v>0</v>
      </c>
      <c r="L16" s="53">
        <v>0</v>
      </c>
      <c r="M16" s="53">
        <v>0</v>
      </c>
    </row>
    <row r="17" spans="1:35" ht="15" customHeight="1" x14ac:dyDescent="0.3">
      <c r="A17" s="45"/>
      <c r="B17" s="14" t="s">
        <v>13</v>
      </c>
      <c r="C17" s="55"/>
      <c r="D17" s="53">
        <v>462.286</v>
      </c>
      <c r="E17" s="55"/>
      <c r="F17" s="53">
        <v>457.27600000000001</v>
      </c>
      <c r="G17" s="53"/>
      <c r="H17" s="55"/>
      <c r="I17" s="53">
        <v>430</v>
      </c>
      <c r="J17" s="53">
        <v>431</v>
      </c>
      <c r="K17" s="53">
        <v>431</v>
      </c>
      <c r="L17" s="53">
        <v>431</v>
      </c>
      <c r="M17" s="53">
        <v>431</v>
      </c>
    </row>
    <row r="18" spans="1:35" ht="15" customHeight="1" x14ac:dyDescent="0.3">
      <c r="A18" s="45"/>
      <c r="B18" s="14" t="s">
        <v>14</v>
      </c>
      <c r="C18" s="55"/>
      <c r="D18" s="53">
        <v>139.44</v>
      </c>
      <c r="E18" s="55"/>
      <c r="F18" s="53">
        <v>138.892</v>
      </c>
      <c r="G18" s="53"/>
      <c r="H18" s="55"/>
      <c r="I18" s="53">
        <v>130.1</v>
      </c>
      <c r="J18" s="53">
        <v>130</v>
      </c>
      <c r="K18" s="53">
        <v>133</v>
      </c>
      <c r="L18" s="53">
        <v>133.9</v>
      </c>
      <c r="M18" s="53">
        <v>132.6</v>
      </c>
    </row>
    <row r="19" spans="1:35" ht="15" customHeight="1" x14ac:dyDescent="0.3">
      <c r="A19" s="45"/>
      <c r="B19" s="14" t="s">
        <v>15</v>
      </c>
      <c r="C19" s="55"/>
      <c r="D19" s="53">
        <v>262.29399999999998</v>
      </c>
      <c r="E19" s="55"/>
      <c r="F19" s="53">
        <v>527.38499999999999</v>
      </c>
      <c r="G19" s="53"/>
      <c r="H19" s="55"/>
      <c r="I19" s="53">
        <v>270</v>
      </c>
      <c r="J19" s="53">
        <v>278</v>
      </c>
      <c r="K19" s="53">
        <v>278</v>
      </c>
      <c r="L19" s="53">
        <v>278</v>
      </c>
      <c r="M19" s="53">
        <v>269.63900000000001</v>
      </c>
    </row>
    <row r="20" spans="1:35" ht="15" customHeight="1" x14ac:dyDescent="0.3">
      <c r="A20" s="45"/>
      <c r="B20" s="14" t="s">
        <v>16</v>
      </c>
      <c r="C20" s="55"/>
      <c r="D20" s="53">
        <v>1298.297</v>
      </c>
      <c r="E20" s="55"/>
      <c r="F20" s="53">
        <v>1278.933</v>
      </c>
      <c r="G20" s="53"/>
      <c r="H20" s="55"/>
      <c r="I20" s="53">
        <v>1626.5875066812423</v>
      </c>
      <c r="J20" s="53">
        <v>1617.8751442541889</v>
      </c>
      <c r="K20" s="53">
        <v>1617.8781442541895</v>
      </c>
      <c r="L20" s="53">
        <v>1653.9463691183009</v>
      </c>
      <c r="M20" s="53">
        <v>1647.1807119460191</v>
      </c>
    </row>
    <row r="21" spans="1:35" ht="15" customHeight="1" x14ac:dyDescent="0.3">
      <c r="A21" s="45"/>
      <c r="B21" s="13" t="s">
        <v>17</v>
      </c>
      <c r="C21" s="55"/>
      <c r="D21" s="53">
        <v>11905.885</v>
      </c>
      <c r="E21" s="55"/>
      <c r="F21" s="53">
        <v>11767.031000000001</v>
      </c>
      <c r="G21" s="53"/>
      <c r="H21" s="55"/>
      <c r="I21" s="53">
        <v>11752.3197933021</v>
      </c>
      <c r="J21" s="53">
        <v>11667.059787723954</v>
      </c>
      <c r="K21" s="53">
        <v>11674.059787723954</v>
      </c>
      <c r="L21" s="53">
        <v>11599.203427420496</v>
      </c>
      <c r="M21" s="53">
        <v>11708.690157339355</v>
      </c>
    </row>
    <row r="22" spans="1:35" ht="15" customHeight="1" x14ac:dyDescent="0.3">
      <c r="A22" s="45"/>
      <c r="B22" s="14" t="s">
        <v>18</v>
      </c>
      <c r="C22" s="55"/>
      <c r="D22" s="53">
        <v>5535.7280000000001</v>
      </c>
      <c r="E22" s="55"/>
      <c r="F22" s="53">
        <v>5514.241</v>
      </c>
      <c r="G22" s="53"/>
      <c r="H22" s="55"/>
      <c r="I22" s="53">
        <v>5481</v>
      </c>
      <c r="J22" s="53">
        <v>5514</v>
      </c>
      <c r="K22" s="53">
        <v>5526</v>
      </c>
      <c r="L22" s="53">
        <v>5531</v>
      </c>
      <c r="M22" s="53">
        <v>5578</v>
      </c>
    </row>
    <row r="23" spans="1:35" s="1" customFormat="1" ht="15" customHeight="1" x14ac:dyDescent="0.3">
      <c r="A23" s="45"/>
      <c r="B23" s="15" t="s">
        <v>19</v>
      </c>
      <c r="C23" s="55"/>
      <c r="D23" s="53">
        <v>5328.0969999999998</v>
      </c>
      <c r="E23" s="55"/>
      <c r="F23" s="53">
        <v>5294.24</v>
      </c>
      <c r="G23" s="53"/>
      <c r="H23" s="55"/>
      <c r="I23" s="53"/>
      <c r="J23" s="53"/>
      <c r="K23" s="53"/>
      <c r="L23" s="53"/>
      <c r="M23" s="5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1" customFormat="1" ht="15" customHeight="1" x14ac:dyDescent="0.3">
      <c r="A24" s="45"/>
      <c r="B24" s="15" t="s">
        <v>20</v>
      </c>
      <c r="C24" s="55"/>
      <c r="D24" s="53">
        <v>207.631</v>
      </c>
      <c r="E24" s="55"/>
      <c r="F24" s="53">
        <v>220.001</v>
      </c>
      <c r="G24" s="53"/>
      <c r="H24" s="55"/>
      <c r="I24" s="53"/>
      <c r="J24" s="53"/>
      <c r="K24" s="53"/>
      <c r="L24" s="53"/>
      <c r="M24" s="53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5" customHeight="1" x14ac:dyDescent="0.3">
      <c r="A25" s="45"/>
      <c r="B25" s="14" t="s">
        <v>21</v>
      </c>
      <c r="C25" s="55"/>
      <c r="D25" s="53">
        <v>5659.4430000000002</v>
      </c>
      <c r="E25" s="55"/>
      <c r="F25" s="53">
        <v>5536.7120000000004</v>
      </c>
      <c r="G25" s="53"/>
      <c r="H25" s="55"/>
      <c r="I25" s="53">
        <v>5580</v>
      </c>
      <c r="J25" s="53">
        <v>5477</v>
      </c>
      <c r="K25" s="53">
        <v>5477</v>
      </c>
      <c r="L25" s="53">
        <v>5477</v>
      </c>
      <c r="M25" s="53">
        <v>5490</v>
      </c>
    </row>
    <row r="26" spans="1:35" ht="15" customHeight="1" x14ac:dyDescent="0.3">
      <c r="A26" s="45"/>
      <c r="B26" s="25" t="s">
        <v>22</v>
      </c>
      <c r="C26" s="55"/>
      <c r="D26" s="53">
        <v>427.399</v>
      </c>
      <c r="E26" s="55"/>
      <c r="F26" s="53">
        <v>428.33100000000002</v>
      </c>
      <c r="G26" s="53"/>
      <c r="H26" s="55"/>
      <c r="I26" s="53">
        <v>449</v>
      </c>
      <c r="J26" s="53">
        <v>432</v>
      </c>
      <c r="K26" s="53">
        <v>432</v>
      </c>
      <c r="L26" s="53">
        <v>432</v>
      </c>
      <c r="M26" s="53">
        <v>432</v>
      </c>
    </row>
    <row r="27" spans="1:35" ht="15" customHeight="1" x14ac:dyDescent="0.3">
      <c r="A27" s="45"/>
      <c r="B27" s="14" t="s">
        <v>23</v>
      </c>
      <c r="C27" s="55"/>
      <c r="D27" s="53">
        <v>510.87299999999999</v>
      </c>
      <c r="E27" s="55"/>
      <c r="F27" s="53">
        <v>516.15800000000002</v>
      </c>
      <c r="G27" s="53"/>
      <c r="H27" s="55"/>
      <c r="I27" s="53">
        <v>544.1</v>
      </c>
      <c r="J27" s="53">
        <v>531</v>
      </c>
      <c r="K27" s="53">
        <v>526</v>
      </c>
      <c r="L27" s="53">
        <v>519</v>
      </c>
      <c r="M27" s="53">
        <v>519</v>
      </c>
    </row>
    <row r="28" spans="1:35" ht="15" customHeight="1" x14ac:dyDescent="0.3">
      <c r="A28" s="45"/>
      <c r="B28" s="14" t="s">
        <v>24</v>
      </c>
      <c r="C28" s="55"/>
      <c r="D28" s="53">
        <v>69.600999999999999</v>
      </c>
      <c r="E28" s="55"/>
      <c r="F28" s="53">
        <v>69.093000000000004</v>
      </c>
      <c r="G28" s="53"/>
      <c r="H28" s="55"/>
      <c r="I28" s="53">
        <v>128.60036512372463</v>
      </c>
      <c r="J28" s="53">
        <v>130.43650147558023</v>
      </c>
      <c r="K28" s="53">
        <v>130.43650147558023</v>
      </c>
      <c r="L28" s="53">
        <v>130.43650147558023</v>
      </c>
      <c r="M28" s="53">
        <v>130.84825703848574</v>
      </c>
    </row>
    <row r="29" spans="1:35" ht="15" customHeight="1" x14ac:dyDescent="0.3">
      <c r="A29" s="45"/>
      <c r="B29" s="14" t="s">
        <v>16</v>
      </c>
      <c r="C29" s="55"/>
      <c r="D29" s="53">
        <v>130.24</v>
      </c>
      <c r="E29" s="55"/>
      <c r="F29" s="53">
        <v>130.827</v>
      </c>
      <c r="G29" s="53"/>
      <c r="H29" s="55"/>
      <c r="I29" s="53">
        <v>18.619428178375529</v>
      </c>
      <c r="J29" s="53">
        <v>14.623286248373915</v>
      </c>
      <c r="K29" s="53">
        <v>14.623286248373915</v>
      </c>
      <c r="L29" s="53">
        <v>-58.233074055084217</v>
      </c>
      <c r="M29" s="53">
        <v>-9.1580996991306165</v>
      </c>
    </row>
    <row r="30" spans="1:35" ht="15" customHeight="1" x14ac:dyDescent="0.3">
      <c r="A30" s="45"/>
      <c r="B30" s="13" t="s">
        <v>25</v>
      </c>
      <c r="C30" s="55"/>
      <c r="D30" s="53">
        <v>0</v>
      </c>
      <c r="E30" s="55"/>
      <c r="F30" s="53">
        <v>0</v>
      </c>
      <c r="G30" s="53"/>
      <c r="H30" s="55"/>
      <c r="I30" s="53">
        <v>0</v>
      </c>
      <c r="J30" s="53">
        <v>0</v>
      </c>
      <c r="K30" s="53">
        <v>0</v>
      </c>
      <c r="L30" s="53">
        <v>0</v>
      </c>
      <c r="M30" s="53">
        <v>0</v>
      </c>
    </row>
    <row r="31" spans="1:35" ht="15" customHeight="1" x14ac:dyDescent="0.3">
      <c r="A31" s="45"/>
      <c r="B31" s="10" t="s">
        <v>26</v>
      </c>
      <c r="C31" s="11"/>
      <c r="D31" s="12">
        <v>23054.956999999999</v>
      </c>
      <c r="E31" s="11"/>
      <c r="F31" s="12">
        <v>22969.799000000003</v>
      </c>
      <c r="G31" s="12"/>
      <c r="H31" s="11"/>
      <c r="I31" s="12">
        <v>23152.511120396735</v>
      </c>
      <c r="J31" s="12">
        <v>23133.367543381548</v>
      </c>
      <c r="K31" s="12">
        <v>23185.049975893737</v>
      </c>
      <c r="L31" s="12">
        <v>23091.883570614184</v>
      </c>
      <c r="M31" s="12">
        <v>23171.381451087171</v>
      </c>
    </row>
    <row r="32" spans="1:35" ht="15" customHeight="1" x14ac:dyDescent="0.3">
      <c r="A32" s="45"/>
      <c r="B32" s="13" t="s">
        <v>27</v>
      </c>
      <c r="C32" s="55"/>
      <c r="D32" s="53">
        <v>22523.462</v>
      </c>
      <c r="E32" s="55"/>
      <c r="F32" s="53">
        <v>22438.631000000001</v>
      </c>
      <c r="G32" s="53"/>
      <c r="H32" s="55"/>
      <c r="I32" s="53">
        <v>22652.221509653154</v>
      </c>
      <c r="J32" s="53">
        <v>22645.049601583039</v>
      </c>
      <c r="K32" s="53">
        <v>22697.214981493595</v>
      </c>
      <c r="L32" s="53">
        <v>22604.048576214042</v>
      </c>
      <c r="M32" s="53">
        <v>22685.339861687025</v>
      </c>
    </row>
    <row r="33" spans="1:35" s="1" customFormat="1" ht="15" customHeight="1" x14ac:dyDescent="0.3">
      <c r="A33" s="45"/>
      <c r="B33" s="14" t="s">
        <v>28</v>
      </c>
      <c r="C33" s="55"/>
      <c r="D33" s="53">
        <v>13583.504000000001</v>
      </c>
      <c r="E33" s="55"/>
      <c r="F33" s="53">
        <v>13529.409</v>
      </c>
      <c r="G33" s="53"/>
      <c r="H33" s="55"/>
      <c r="I33" s="53"/>
      <c r="J33" s="53"/>
      <c r="K33" s="53"/>
      <c r="L33" s="53"/>
      <c r="M33" s="5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1" customFormat="1" ht="15" customHeight="1" x14ac:dyDescent="0.3">
      <c r="A34" s="45"/>
      <c r="B34" s="14" t="s">
        <v>29</v>
      </c>
      <c r="C34" s="55"/>
      <c r="D34" s="53">
        <v>8939.9580000000005</v>
      </c>
      <c r="E34" s="55"/>
      <c r="F34" s="53">
        <v>8909.2219999999998</v>
      </c>
      <c r="G34" s="53"/>
      <c r="H34" s="55"/>
      <c r="I34" s="53"/>
      <c r="J34" s="53"/>
      <c r="K34" s="53"/>
      <c r="L34" s="53"/>
      <c r="M34" s="53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5" customHeight="1" x14ac:dyDescent="0.3">
      <c r="A35" s="45"/>
      <c r="B35" s="13" t="s">
        <v>30</v>
      </c>
      <c r="C35" s="55"/>
      <c r="D35" s="53">
        <v>531.495</v>
      </c>
      <c r="E35" s="55"/>
      <c r="F35" s="53">
        <v>531.16800000000001</v>
      </c>
      <c r="G35" s="53"/>
      <c r="H35" s="55"/>
      <c r="I35" s="53">
        <v>500.28961074358131</v>
      </c>
      <c r="J35" s="53">
        <v>488.31794179850863</v>
      </c>
      <c r="K35" s="53">
        <v>487.83499440014339</v>
      </c>
      <c r="L35" s="53">
        <v>487.83499440014339</v>
      </c>
      <c r="M35" s="53">
        <v>486.04158940014355</v>
      </c>
    </row>
    <row r="36" spans="1:35" ht="15" customHeight="1" x14ac:dyDescent="0.3">
      <c r="A36" s="45"/>
      <c r="B36" s="10" t="s">
        <v>31</v>
      </c>
      <c r="C36" s="11"/>
      <c r="D36" s="12">
        <v>5369.9750000000004</v>
      </c>
      <c r="E36" s="11"/>
      <c r="F36" s="12">
        <v>5334.0190000000002</v>
      </c>
      <c r="G36" s="12"/>
      <c r="H36" s="11"/>
      <c r="I36" s="12">
        <v>5242.8189255126763</v>
      </c>
      <c r="J36" s="12">
        <v>5283.2081433182057</v>
      </c>
      <c r="K36" s="12">
        <v>5057.4081846135041</v>
      </c>
      <c r="L36" s="12">
        <v>5318.30078061321</v>
      </c>
      <c r="M36" s="12">
        <v>5325.4691687229351</v>
      </c>
    </row>
    <row r="37" spans="1:35" ht="15" customHeight="1" x14ac:dyDescent="0.3">
      <c r="A37" s="45"/>
      <c r="B37" s="13" t="s">
        <v>32</v>
      </c>
      <c r="C37" s="55"/>
      <c r="D37" s="53">
        <v>4101.2240000000002</v>
      </c>
      <c r="E37" s="55"/>
      <c r="F37" s="53">
        <v>4078.8120000000004</v>
      </c>
      <c r="G37" s="53"/>
      <c r="H37" s="55"/>
      <c r="I37" s="53">
        <v>3928.0000620240535</v>
      </c>
      <c r="J37" s="53">
        <v>4041.1834459795555</v>
      </c>
      <c r="K37" s="53">
        <v>3873.8873835904565</v>
      </c>
      <c r="L37" s="53">
        <v>3861.7809803275318</v>
      </c>
      <c r="M37" s="53">
        <v>3877.2069453995205</v>
      </c>
    </row>
    <row r="38" spans="1:35" ht="15" customHeight="1" x14ac:dyDescent="0.3">
      <c r="A38" s="45"/>
      <c r="B38" s="14" t="s">
        <v>33</v>
      </c>
      <c r="C38" s="55"/>
      <c r="D38" s="53">
        <v>3721.7170000000001</v>
      </c>
      <c r="E38" s="55"/>
      <c r="F38" s="53">
        <v>3712.3490000000002</v>
      </c>
      <c r="G38" s="53"/>
      <c r="H38" s="55"/>
      <c r="I38" s="53">
        <v>3368.0586196546806</v>
      </c>
      <c r="J38" s="53">
        <v>3498.4786542830366</v>
      </c>
      <c r="K38" s="53">
        <v>3331.1825918939376</v>
      </c>
      <c r="L38" s="53">
        <v>3319.0761886310129</v>
      </c>
      <c r="M38" s="53">
        <v>3332.4192204596184</v>
      </c>
    </row>
    <row r="39" spans="1:35" ht="15" customHeight="1" x14ac:dyDescent="0.3">
      <c r="A39" s="45"/>
      <c r="B39" s="14" t="s">
        <v>34</v>
      </c>
      <c r="C39" s="55"/>
      <c r="D39" s="53">
        <v>379.50700000000001</v>
      </c>
      <c r="E39" s="55"/>
      <c r="F39" s="53">
        <v>366.46300000000002</v>
      </c>
      <c r="G39" s="53"/>
      <c r="H39" s="55"/>
      <c r="I39" s="53">
        <v>559.94144236937314</v>
      </c>
      <c r="J39" s="53">
        <v>542.7047916965189</v>
      </c>
      <c r="K39" s="53">
        <v>542.7047916965189</v>
      </c>
      <c r="L39" s="53">
        <v>542.7047916965189</v>
      </c>
      <c r="M39" s="53">
        <v>544.78772493990209</v>
      </c>
    </row>
    <row r="40" spans="1:35" ht="15" customHeight="1" x14ac:dyDescent="0.3">
      <c r="A40" s="45"/>
      <c r="B40" s="13" t="s">
        <v>35</v>
      </c>
      <c r="C40" s="55"/>
      <c r="D40" s="53">
        <v>1268.751</v>
      </c>
      <c r="E40" s="55"/>
      <c r="F40" s="53">
        <v>1255.2070000000001</v>
      </c>
      <c r="G40" s="53"/>
      <c r="H40" s="55"/>
      <c r="I40" s="53">
        <v>1314.818863488623</v>
      </c>
      <c r="J40" s="53">
        <v>1242.0246973386502</v>
      </c>
      <c r="K40" s="53">
        <v>1183.5208010230479</v>
      </c>
      <c r="L40" s="53">
        <v>1456.5198002856787</v>
      </c>
      <c r="M40" s="53">
        <v>1448.2622233234147</v>
      </c>
    </row>
    <row r="41" spans="1:35" ht="15" customHeight="1" x14ac:dyDescent="0.3">
      <c r="A41" s="45"/>
      <c r="B41" s="14" t="s">
        <v>36</v>
      </c>
      <c r="C41" s="55"/>
      <c r="D41" s="53">
        <v>555.71400000000006</v>
      </c>
      <c r="E41" s="55"/>
      <c r="F41" s="53">
        <v>561.97900000000004</v>
      </c>
      <c r="G41" s="53"/>
      <c r="H41" s="55"/>
      <c r="I41" s="53">
        <v>581.16810108927655</v>
      </c>
      <c r="J41" s="53">
        <v>574.25777415706966</v>
      </c>
      <c r="K41" s="53">
        <v>573.86997428313214</v>
      </c>
      <c r="L41" s="53">
        <v>578.86997428313214</v>
      </c>
      <c r="M41" s="53">
        <v>584.9191999706569</v>
      </c>
    </row>
    <row r="42" spans="1:35" ht="15" customHeight="1" x14ac:dyDescent="0.3">
      <c r="A42" s="45"/>
      <c r="B42" s="14" t="s">
        <v>37</v>
      </c>
      <c r="C42" s="55"/>
      <c r="D42" s="53">
        <v>554.77700000000004</v>
      </c>
      <c r="E42" s="55"/>
      <c r="F42" s="53">
        <v>530.15700000000004</v>
      </c>
      <c r="G42" s="53"/>
      <c r="H42" s="55"/>
      <c r="I42" s="53">
        <v>664.51297839934648</v>
      </c>
      <c r="J42" s="53">
        <v>642.17356060679799</v>
      </c>
      <c r="K42" s="53">
        <v>584.05746416513307</v>
      </c>
      <c r="L42" s="53">
        <v>587.3382551593885</v>
      </c>
      <c r="M42" s="53">
        <v>572.23454868066085</v>
      </c>
    </row>
    <row r="43" spans="1:35" ht="15" customHeight="1" x14ac:dyDescent="0.3">
      <c r="A43" s="45"/>
      <c r="B43" s="10" t="s">
        <v>38</v>
      </c>
      <c r="C43" s="11"/>
      <c r="D43" s="12">
        <v>3584.4309999999996</v>
      </c>
      <c r="E43" s="11"/>
      <c r="F43" s="12">
        <v>5416.4669999999996</v>
      </c>
      <c r="G43" s="12"/>
      <c r="H43" s="11"/>
      <c r="I43" s="12">
        <v>5500.7055209304272</v>
      </c>
      <c r="J43" s="12">
        <v>5441.2756307223772</v>
      </c>
      <c r="K43" s="12">
        <v>5372.7704116085679</v>
      </c>
      <c r="L43" s="12">
        <v>5442.3608690366145</v>
      </c>
      <c r="M43" s="12">
        <v>5270.8314862351317</v>
      </c>
    </row>
    <row r="44" spans="1:35" ht="15" customHeight="1" x14ac:dyDescent="0.3">
      <c r="A44" s="45"/>
      <c r="B44" s="14" t="s">
        <v>39</v>
      </c>
      <c r="C44" s="55"/>
      <c r="D44" s="53">
        <v>2146.1</v>
      </c>
      <c r="E44" s="55"/>
      <c r="F44" s="53">
        <v>3934.0279999999998</v>
      </c>
      <c r="G44" s="53"/>
      <c r="H44" s="55"/>
      <c r="I44" s="53">
        <v>4144.0283536347115</v>
      </c>
      <c r="J44" s="53">
        <v>4144.0283536347115</v>
      </c>
      <c r="K44" s="53">
        <v>4162.3232321070163</v>
      </c>
      <c r="L44" s="53">
        <v>4162.3232321070163</v>
      </c>
      <c r="M44" s="53">
        <v>4162.4205740979387</v>
      </c>
    </row>
    <row r="45" spans="1:35" ht="15" customHeight="1" x14ac:dyDescent="0.3">
      <c r="A45" s="45"/>
      <c r="B45" s="13" t="s">
        <v>40</v>
      </c>
      <c r="C45" s="55"/>
      <c r="D45" s="53">
        <v>0</v>
      </c>
      <c r="E45" s="55"/>
      <c r="F45" s="53">
        <v>0</v>
      </c>
      <c r="G45" s="53"/>
      <c r="H45" s="55"/>
      <c r="I45" s="53"/>
      <c r="J45" s="53"/>
      <c r="K45" s="53"/>
      <c r="L45" s="53"/>
      <c r="M45" s="53"/>
    </row>
    <row r="46" spans="1:35" ht="15" customHeight="1" x14ac:dyDescent="0.3">
      <c r="A46" s="45"/>
      <c r="B46" s="13" t="s">
        <v>41</v>
      </c>
      <c r="C46" s="55"/>
      <c r="D46" s="53">
        <v>2813.5349999999999</v>
      </c>
      <c r="E46" s="55"/>
      <c r="F46" s="53">
        <v>4645.5029999999997</v>
      </c>
      <c r="G46" s="53"/>
      <c r="H46" s="55"/>
      <c r="I46" s="53">
        <v>2423.8918053862294</v>
      </c>
      <c r="J46" s="53">
        <v>2430.077191443022</v>
      </c>
      <c r="K46" s="53">
        <v>2209.6239641064067</v>
      </c>
      <c r="L46" s="53">
        <v>2537.5985866540873</v>
      </c>
      <c r="M46" s="53">
        <v>2279.8556031793069</v>
      </c>
    </row>
    <row r="47" spans="1:35" ht="15" customHeight="1" x14ac:dyDescent="0.3">
      <c r="A47" s="45"/>
      <c r="B47" s="13" t="s">
        <v>42</v>
      </c>
      <c r="C47" s="55"/>
      <c r="D47" s="53">
        <v>770.89599999999996</v>
      </c>
      <c r="E47" s="55"/>
      <c r="F47" s="53">
        <v>770.96400000000006</v>
      </c>
      <c r="G47" s="53"/>
      <c r="H47" s="55"/>
      <c r="I47" s="53">
        <v>3076.8137155441982</v>
      </c>
      <c r="J47" s="53">
        <v>3011.1984392793547</v>
      </c>
      <c r="K47" s="53">
        <v>3163.1464475021617</v>
      </c>
      <c r="L47" s="53">
        <v>2904.7622823825272</v>
      </c>
      <c r="M47" s="53">
        <v>2990.9758830558249</v>
      </c>
    </row>
    <row r="48" spans="1:35" s="18" customFormat="1" ht="15" customHeight="1" x14ac:dyDescent="0.3">
      <c r="B48" s="19" t="s">
        <v>43</v>
      </c>
      <c r="C48" s="20"/>
      <c r="D48" s="21">
        <f>D51+D54+D55+D58+D64+D67+D84+D88</f>
        <v>67256.622999999992</v>
      </c>
      <c r="E48" s="55"/>
      <c r="F48" s="21">
        <f t="shared" ref="F48:G48" si="15">F51+F54+F55+F58+F64+F67+F84+F88</f>
        <v>69013.301999999996</v>
      </c>
      <c r="G48" s="21">
        <f t="shared" si="15"/>
        <v>0</v>
      </c>
      <c r="H48" s="20"/>
      <c r="I48" s="21">
        <f t="shared" ref="I48:J48" si="16">I51+I54+I55+I58+I64+I67+I84+I88</f>
        <v>69212.377065826062</v>
      </c>
      <c r="J48" s="21">
        <f t="shared" si="16"/>
        <v>69187.19529538264</v>
      </c>
      <c r="K48" s="21">
        <f t="shared" ref="K48:L48" si="17">K51+K54+K55+K58+K64+K67+K84+K88</f>
        <v>68663.651276642195</v>
      </c>
      <c r="L48" s="21">
        <f t="shared" si="17"/>
        <v>68873.343133723974</v>
      </c>
      <c r="M48" s="21">
        <f t="shared" ref="M48" si="18">M51+M54+M55+M58+M64+M67+M84+M88</f>
        <v>68906.661518661102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18" customFormat="1" ht="15" customHeight="1" x14ac:dyDescent="0.3">
      <c r="B49" s="19" t="s">
        <v>6</v>
      </c>
      <c r="C49" s="20"/>
      <c r="D49" s="22">
        <f>D48/D$96*100</f>
        <v>46.635015853546598</v>
      </c>
      <c r="E49" s="20"/>
      <c r="F49" s="22">
        <f>F48/F$96*100</f>
        <v>48.211897814109648</v>
      </c>
      <c r="G49" s="22" t="e">
        <f>G48/G$96*100</f>
        <v>#DIV/0!</v>
      </c>
      <c r="H49" s="20"/>
      <c r="I49" s="22">
        <f t="shared" ref="I49:J49" si="19">I48/I$96*100</f>
        <v>48.984774415355261</v>
      </c>
      <c r="J49" s="22">
        <f t="shared" si="19"/>
        <v>48.764070929178679</v>
      </c>
      <c r="K49" s="22">
        <f t="shared" ref="K49:L49" si="20">K48/K$96*100</f>
        <v>48.395070024381049</v>
      </c>
      <c r="L49" s="22">
        <f t="shared" si="20"/>
        <v>48.385681342673685</v>
      </c>
      <c r="M49" s="22">
        <f t="shared" ref="M49" si="21">M48/M$96*100</f>
        <v>48.263799919073918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5" customHeight="1" x14ac:dyDescent="0.3">
      <c r="A50" s="45"/>
      <c r="B50" s="10" t="s">
        <v>44</v>
      </c>
      <c r="C50" s="11"/>
      <c r="D50" s="12">
        <v>60823.654999999999</v>
      </c>
      <c r="E50" s="11"/>
      <c r="F50" s="12">
        <v>60368.243999999999</v>
      </c>
      <c r="G50" s="12"/>
      <c r="H50" s="11"/>
      <c r="I50" s="12">
        <v>60929.230491545779</v>
      </c>
      <c r="J50" s="12">
        <v>60557.591433929003</v>
      </c>
      <c r="K50" s="12">
        <v>60409.55551940576</v>
      </c>
      <c r="L50" s="12">
        <v>60247.841060927953</v>
      </c>
      <c r="M50" s="12">
        <v>60248.458784686998</v>
      </c>
    </row>
    <row r="51" spans="1:35" ht="15" customHeight="1" x14ac:dyDescent="0.3">
      <c r="A51" s="45"/>
      <c r="B51" s="13" t="s">
        <v>45</v>
      </c>
      <c r="C51" s="55"/>
      <c r="D51" s="53">
        <v>16028.974999999999</v>
      </c>
      <c r="E51" s="55"/>
      <c r="F51" s="53">
        <v>16219.227999999999</v>
      </c>
      <c r="G51" s="53"/>
      <c r="H51" s="55"/>
      <c r="I51" s="53">
        <v>17012.065876046421</v>
      </c>
      <c r="J51" s="53">
        <v>16810.409904485681</v>
      </c>
      <c r="K51" s="53">
        <v>16584.969118082903</v>
      </c>
      <c r="L51" s="53">
        <v>16537.894851505705</v>
      </c>
      <c r="M51" s="53">
        <v>16622.757565232365</v>
      </c>
    </row>
    <row r="52" spans="1:35" ht="15" customHeight="1" x14ac:dyDescent="0.3">
      <c r="A52" s="45"/>
      <c r="B52" s="14" t="s">
        <v>46</v>
      </c>
      <c r="C52" s="55"/>
      <c r="D52" s="53">
        <v>11614.362999999999</v>
      </c>
      <c r="E52" s="55"/>
      <c r="F52" s="53">
        <v>11806.626</v>
      </c>
      <c r="G52" s="53"/>
      <c r="H52" s="55"/>
      <c r="I52" s="53">
        <v>12187.263115958109</v>
      </c>
      <c r="J52" s="53">
        <v>12029.194647677044</v>
      </c>
      <c r="K52" s="53">
        <v>11788.87517861338</v>
      </c>
      <c r="L52" s="53">
        <v>11741.77518003618</v>
      </c>
      <c r="M52" s="53">
        <v>11806.384648538715</v>
      </c>
    </row>
    <row r="53" spans="1:35" ht="15" customHeight="1" x14ac:dyDescent="0.3">
      <c r="A53" s="45"/>
      <c r="B53" s="14" t="s">
        <v>47</v>
      </c>
      <c r="C53" s="55"/>
      <c r="D53" s="53">
        <v>4414.6120000000001</v>
      </c>
      <c r="E53" s="55"/>
      <c r="F53" s="53">
        <v>4412.6019999999999</v>
      </c>
      <c r="G53" s="53"/>
      <c r="H53" s="55"/>
      <c r="I53" s="53">
        <v>4824.8027600883115</v>
      </c>
      <c r="J53" s="53">
        <v>4781.2152568086376</v>
      </c>
      <c r="K53" s="53">
        <v>4796.0939394695233</v>
      </c>
      <c r="L53" s="53">
        <v>4796.1196714695234</v>
      </c>
      <c r="M53" s="53">
        <v>4816.372916693651</v>
      </c>
    </row>
    <row r="54" spans="1:35" ht="15" customHeight="1" x14ac:dyDescent="0.3">
      <c r="A54" s="45"/>
      <c r="B54" s="13" t="s">
        <v>48</v>
      </c>
      <c r="C54" s="55"/>
      <c r="D54" s="53">
        <v>8370.61</v>
      </c>
      <c r="E54" s="55"/>
      <c r="F54" s="53">
        <v>8544.8619999999992</v>
      </c>
      <c r="G54" s="53"/>
      <c r="H54" s="55"/>
      <c r="I54" s="53">
        <v>8160.251408971646</v>
      </c>
      <c r="J54" s="53">
        <v>8156.0392828466647</v>
      </c>
      <c r="K54" s="53">
        <v>7822.5844748191303</v>
      </c>
      <c r="L54" s="53">
        <v>7902.3508737294051</v>
      </c>
      <c r="M54" s="53">
        <v>7892.4944909793576</v>
      </c>
    </row>
    <row r="55" spans="1:35" ht="15" customHeight="1" x14ac:dyDescent="0.3">
      <c r="A55" s="45"/>
      <c r="B55" s="13" t="s">
        <v>49</v>
      </c>
      <c r="C55" s="55"/>
      <c r="D55" s="53">
        <v>161.857</v>
      </c>
      <c r="E55" s="55"/>
      <c r="F55" s="53">
        <v>161.839</v>
      </c>
      <c r="G55" s="53"/>
      <c r="H55" s="55"/>
      <c r="I55" s="53">
        <v>188.91551755732181</v>
      </c>
      <c r="J55" s="53">
        <v>178.46710410112809</v>
      </c>
      <c r="K55" s="53">
        <v>182.79153092686821</v>
      </c>
      <c r="L55" s="53">
        <v>217.34810069753095</v>
      </c>
      <c r="M55" s="53">
        <v>218.3346076075423</v>
      </c>
    </row>
    <row r="56" spans="1:35" ht="15" customHeight="1" x14ac:dyDescent="0.3">
      <c r="A56" s="45"/>
      <c r="B56" s="14" t="s">
        <v>50</v>
      </c>
      <c r="C56" s="55"/>
      <c r="D56" s="53">
        <v>161.857</v>
      </c>
      <c r="E56" s="55"/>
      <c r="F56" s="53">
        <v>161.839</v>
      </c>
      <c r="G56" s="53"/>
      <c r="H56" s="55"/>
      <c r="I56" s="53">
        <v>160.30230827956137</v>
      </c>
      <c r="J56" s="53">
        <v>149.82676576940349</v>
      </c>
      <c r="K56" s="53">
        <v>157.03736377814471</v>
      </c>
      <c r="L56" s="53">
        <v>161.74934736711589</v>
      </c>
      <c r="M56" s="53">
        <v>162.51975260090671</v>
      </c>
    </row>
    <row r="57" spans="1:35" ht="15" customHeight="1" x14ac:dyDescent="0.3">
      <c r="A57" s="45"/>
      <c r="B57" s="14" t="s">
        <v>51</v>
      </c>
      <c r="C57" s="55"/>
      <c r="D57" s="53">
        <v>0</v>
      </c>
      <c r="E57" s="55"/>
      <c r="F57" s="53">
        <v>0</v>
      </c>
      <c r="G57" s="53"/>
      <c r="H57" s="55"/>
      <c r="I57" s="53">
        <v>28.613209277760443</v>
      </c>
      <c r="J57" s="53">
        <v>28.640338331724603</v>
      </c>
      <c r="K57" s="53">
        <v>25.754167148723507</v>
      </c>
      <c r="L57" s="53">
        <v>55.598753330415072</v>
      </c>
      <c r="M57" s="53">
        <v>55.814855006635597</v>
      </c>
    </row>
    <row r="58" spans="1:35" ht="15" customHeight="1" x14ac:dyDescent="0.3">
      <c r="A58" s="45"/>
      <c r="B58" s="13" t="s">
        <v>52</v>
      </c>
      <c r="C58" s="55"/>
      <c r="D58" s="53">
        <v>1379.059</v>
      </c>
      <c r="E58" s="55"/>
      <c r="F58" s="53">
        <v>1471.9349999999999</v>
      </c>
      <c r="G58" s="53"/>
      <c r="H58" s="55"/>
      <c r="I58" s="53">
        <v>1658.7892069284799</v>
      </c>
      <c r="J58" s="53">
        <v>1596.9526425397908</v>
      </c>
      <c r="K58" s="53">
        <v>1283.5576025373873</v>
      </c>
      <c r="L58" s="53">
        <v>1243.6501075587598</v>
      </c>
      <c r="M58" s="53">
        <v>1296.0302684841315</v>
      </c>
    </row>
    <row r="59" spans="1:35" s="1" customFormat="1" ht="15" customHeight="1" x14ac:dyDescent="0.3">
      <c r="A59" s="45"/>
      <c r="B59" s="14" t="s">
        <v>53</v>
      </c>
      <c r="C59" s="55"/>
      <c r="D59" s="53">
        <v>184.63</v>
      </c>
      <c r="E59" s="55"/>
      <c r="F59" s="53">
        <v>202.506</v>
      </c>
      <c r="G59" s="53"/>
      <c r="H59" s="55"/>
      <c r="I59" s="53"/>
      <c r="J59" s="53"/>
      <c r="K59" s="53"/>
      <c r="L59" s="53"/>
      <c r="M59" s="53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1" customFormat="1" ht="15" customHeight="1" x14ac:dyDescent="0.3">
      <c r="A60" s="45"/>
      <c r="B60" s="14" t="s">
        <v>54</v>
      </c>
      <c r="C60" s="55"/>
      <c r="D60" s="53">
        <v>366.34100000000001</v>
      </c>
      <c r="E60" s="55"/>
      <c r="F60" s="53">
        <v>366.34100000000001</v>
      </c>
      <c r="G60" s="53"/>
      <c r="H60" s="55"/>
      <c r="I60" s="53"/>
      <c r="J60" s="53"/>
      <c r="K60" s="53"/>
      <c r="L60" s="53"/>
      <c r="M60" s="53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1" customFormat="1" ht="15" customHeight="1" x14ac:dyDescent="0.3">
      <c r="A61" s="45"/>
      <c r="B61" s="15" t="s">
        <v>55</v>
      </c>
      <c r="C61" s="55"/>
      <c r="D61" s="53">
        <v>18.614000000000001</v>
      </c>
      <c r="E61" s="55"/>
      <c r="F61" s="53">
        <v>18.614000000000001</v>
      </c>
      <c r="G61" s="53"/>
      <c r="H61" s="55"/>
      <c r="I61" s="53"/>
      <c r="J61" s="53"/>
      <c r="K61" s="53"/>
      <c r="L61" s="53"/>
      <c r="M61" s="53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1" customFormat="1" ht="15" customHeight="1" x14ac:dyDescent="0.3">
      <c r="A62" s="45"/>
      <c r="B62" s="15" t="s">
        <v>56</v>
      </c>
      <c r="C62" s="55"/>
      <c r="D62" s="53">
        <v>341.72699999999998</v>
      </c>
      <c r="E62" s="55"/>
      <c r="F62" s="53">
        <v>341.72699999999998</v>
      </c>
      <c r="G62" s="53"/>
      <c r="H62" s="55"/>
      <c r="I62" s="53"/>
      <c r="J62" s="53"/>
      <c r="K62" s="53"/>
      <c r="L62" s="53"/>
      <c r="M62" s="53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1" customFormat="1" ht="15" customHeight="1" x14ac:dyDescent="0.3">
      <c r="A63" s="45"/>
      <c r="B63" s="14" t="s">
        <v>16</v>
      </c>
      <c r="C63" s="55"/>
      <c r="D63" s="53">
        <v>828.08799999999997</v>
      </c>
      <c r="E63" s="55"/>
      <c r="F63" s="53">
        <v>903.08799999999997</v>
      </c>
      <c r="G63" s="53"/>
      <c r="H63" s="55"/>
      <c r="I63" s="53"/>
      <c r="J63" s="53"/>
      <c r="K63" s="53"/>
      <c r="L63" s="53"/>
      <c r="M63" s="5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5" customHeight="1" x14ac:dyDescent="0.3">
      <c r="A64" s="45"/>
      <c r="B64" s="13" t="s">
        <v>57</v>
      </c>
      <c r="C64" s="55"/>
      <c r="D64" s="53">
        <v>2419.7130000000002</v>
      </c>
      <c r="E64" s="55"/>
      <c r="F64" s="53">
        <v>2386.0079999999998</v>
      </c>
      <c r="G64" s="53"/>
      <c r="H64" s="55"/>
      <c r="I64" s="53">
        <v>2354.6829342246997</v>
      </c>
      <c r="J64" s="53">
        <v>2329.1497849332609</v>
      </c>
      <c r="K64" s="53">
        <v>2304.7935804618755</v>
      </c>
      <c r="L64" s="53">
        <v>2340.9103684482798</v>
      </c>
      <c r="M64" s="53">
        <v>2328.7557127956043</v>
      </c>
    </row>
    <row r="65" spans="1:13" ht="15" customHeight="1" x14ac:dyDescent="0.3">
      <c r="A65" s="45"/>
      <c r="B65" s="14" t="s">
        <v>58</v>
      </c>
      <c r="C65" s="55"/>
      <c r="D65" s="53">
        <v>2419.7130000000002</v>
      </c>
      <c r="E65" s="55"/>
      <c r="F65" s="53">
        <v>2386.0079999999998</v>
      </c>
      <c r="G65" s="53"/>
      <c r="H65" s="55"/>
      <c r="I65" s="53">
        <v>2354.6829342246997</v>
      </c>
      <c r="J65" s="53">
        <v>2329.1497849332609</v>
      </c>
      <c r="K65" s="53">
        <v>2304.7935804618755</v>
      </c>
      <c r="L65" s="53">
        <v>2340.9103684482798</v>
      </c>
      <c r="M65" s="53">
        <v>2328.7557127956043</v>
      </c>
    </row>
    <row r="66" spans="1:13" ht="15" customHeight="1" x14ac:dyDescent="0.3">
      <c r="A66" s="45"/>
      <c r="B66" s="14" t="s">
        <v>59</v>
      </c>
      <c r="C66" s="55"/>
      <c r="D66" s="53">
        <v>0</v>
      </c>
      <c r="E66" s="55"/>
      <c r="F66" s="53">
        <v>0</v>
      </c>
      <c r="G66" s="53"/>
      <c r="H66" s="55"/>
      <c r="I66" s="53">
        <v>0</v>
      </c>
      <c r="J66" s="53">
        <v>0</v>
      </c>
      <c r="K66" s="53">
        <v>0</v>
      </c>
      <c r="L66" s="53">
        <v>0</v>
      </c>
      <c r="M66" s="53">
        <v>0</v>
      </c>
    </row>
    <row r="67" spans="1:13" ht="15" customHeight="1" x14ac:dyDescent="0.3">
      <c r="A67" s="45"/>
      <c r="B67" s="13" t="s">
        <v>60</v>
      </c>
      <c r="C67" s="55"/>
      <c r="D67" s="53">
        <v>27630.808999999997</v>
      </c>
      <c r="E67" s="55"/>
      <c r="F67" s="53">
        <v>27589.744999999999</v>
      </c>
      <c r="G67" s="53"/>
      <c r="H67" s="55"/>
      <c r="I67" s="53">
        <v>28023.583613109702</v>
      </c>
      <c r="J67" s="53">
        <v>28075.632505512996</v>
      </c>
      <c r="K67" s="53">
        <v>28604.406454745134</v>
      </c>
      <c r="L67" s="53">
        <v>28429.013387874751</v>
      </c>
      <c r="M67" s="53">
        <v>28485.24928371494</v>
      </c>
    </row>
    <row r="68" spans="1:13" ht="15" customHeight="1" x14ac:dyDescent="0.3">
      <c r="A68" s="45"/>
      <c r="B68" s="14" t="s">
        <v>61</v>
      </c>
      <c r="C68" s="55"/>
      <c r="D68" s="53">
        <v>22081.225999999999</v>
      </c>
      <c r="E68" s="55"/>
      <c r="F68" s="53">
        <v>22040.162</v>
      </c>
      <c r="G68" s="53"/>
      <c r="H68" s="55"/>
      <c r="I68" s="53">
        <v>22433.709222744648</v>
      </c>
      <c r="J68" s="53">
        <v>22427.319447511687</v>
      </c>
      <c r="K68" s="53">
        <v>22914.875077263878</v>
      </c>
      <c r="L68" s="53">
        <v>22818.753067345424</v>
      </c>
      <c r="M68" s="53">
        <v>22807.550339517584</v>
      </c>
    </row>
    <row r="69" spans="1:13" ht="15" customHeight="1" x14ac:dyDescent="0.3">
      <c r="A69" s="45"/>
      <c r="B69" s="15" t="s">
        <v>62</v>
      </c>
      <c r="C69" s="55"/>
      <c r="D69" s="53">
        <v>60.091000000000001</v>
      </c>
      <c r="E69" s="55"/>
      <c r="F69" s="53">
        <v>80.676000000000002</v>
      </c>
      <c r="G69" s="53"/>
      <c r="H69" s="55"/>
      <c r="I69" s="53">
        <v>99.866321641540523</v>
      </c>
      <c r="J69" s="53">
        <v>99.865044641540507</v>
      </c>
      <c r="K69" s="53">
        <v>101.38191273893518</v>
      </c>
      <c r="L69" s="53">
        <v>101.38191273893518</v>
      </c>
      <c r="M69" s="53">
        <v>116.40505073893517</v>
      </c>
    </row>
    <row r="70" spans="1:13" ht="15" customHeight="1" x14ac:dyDescent="0.3">
      <c r="A70" s="45"/>
      <c r="B70" s="15" t="s">
        <v>63</v>
      </c>
      <c r="C70" s="55"/>
      <c r="D70" s="53">
        <v>1111.5940000000001</v>
      </c>
      <c r="E70" s="55"/>
      <c r="F70" s="53">
        <v>1095.143</v>
      </c>
      <c r="G70" s="53"/>
      <c r="H70" s="55"/>
      <c r="I70" s="53">
        <v>1089.2184570000002</v>
      </c>
      <c r="J70" s="53">
        <v>1084.958106</v>
      </c>
      <c r="K70" s="53">
        <v>1084.958106</v>
      </c>
      <c r="L70" s="53">
        <v>1088.958106</v>
      </c>
      <c r="M70" s="53">
        <v>1065.9571060000001</v>
      </c>
    </row>
    <row r="71" spans="1:13" ht="15" customHeight="1" x14ac:dyDescent="0.3">
      <c r="A71" s="45"/>
      <c r="B71" s="15" t="s">
        <v>64</v>
      </c>
      <c r="C71" s="55"/>
      <c r="D71" s="53">
        <v>13977.067999999999</v>
      </c>
      <c r="E71" s="55"/>
      <c r="F71" s="53">
        <v>13922.093999999999</v>
      </c>
      <c r="G71" s="53"/>
      <c r="H71" s="55"/>
      <c r="I71" s="53">
        <v>13856.207075954875</v>
      </c>
      <c r="J71" s="53">
        <v>13846.362468547846</v>
      </c>
      <c r="K71" s="53">
        <v>13846.362468547848</v>
      </c>
      <c r="L71" s="53">
        <v>13846.362468547848</v>
      </c>
      <c r="M71" s="53">
        <v>13834.07324454785</v>
      </c>
    </row>
    <row r="72" spans="1:13" ht="15" customHeight="1" x14ac:dyDescent="0.3">
      <c r="A72" s="45"/>
      <c r="B72" s="15" t="s">
        <v>65</v>
      </c>
      <c r="C72" s="55"/>
      <c r="D72" s="53">
        <v>343.04899999999998</v>
      </c>
      <c r="E72" s="55"/>
      <c r="F72" s="53">
        <v>354.77800000000002</v>
      </c>
      <c r="G72" s="53"/>
      <c r="H72" s="55"/>
      <c r="I72" s="53">
        <v>329</v>
      </c>
      <c r="J72" s="53">
        <v>332</v>
      </c>
      <c r="K72" s="53">
        <v>332</v>
      </c>
      <c r="L72" s="53">
        <v>332</v>
      </c>
      <c r="M72" s="53">
        <v>332</v>
      </c>
    </row>
    <row r="73" spans="1:13" ht="15" customHeight="1" x14ac:dyDescent="0.3">
      <c r="A73" s="45"/>
      <c r="B73" s="15" t="s">
        <v>66</v>
      </c>
      <c r="C73" s="55"/>
      <c r="D73" s="53">
        <v>2971.5920000000006</v>
      </c>
      <c r="E73" s="55"/>
      <c r="F73" s="53">
        <v>2922.2719999999999</v>
      </c>
      <c r="G73" s="53"/>
      <c r="H73" s="55"/>
      <c r="I73" s="53">
        <v>2975.9141072655893</v>
      </c>
      <c r="J73" s="53">
        <v>2977.7430344642789</v>
      </c>
      <c r="K73" s="53">
        <v>2977.7430344642789</v>
      </c>
      <c r="L73" s="53">
        <v>2977.7430344642789</v>
      </c>
      <c r="M73" s="53">
        <v>2932.5592659798481</v>
      </c>
    </row>
    <row r="74" spans="1:13" ht="15" customHeight="1" x14ac:dyDescent="0.3">
      <c r="A74" s="45"/>
      <c r="B74" s="23" t="s">
        <v>67</v>
      </c>
      <c r="C74" s="55"/>
      <c r="D74" s="53">
        <v>817.41</v>
      </c>
      <c r="E74" s="55"/>
      <c r="F74" s="53">
        <v>812.476</v>
      </c>
      <c r="G74" s="53"/>
      <c r="H74" s="55"/>
      <c r="I74" s="53">
        <v>811.45499099999995</v>
      </c>
      <c r="J74" s="53">
        <v>811.45124999999996</v>
      </c>
      <c r="K74" s="53">
        <v>811.45124999999996</v>
      </c>
      <c r="L74" s="53">
        <v>811.45124999999996</v>
      </c>
      <c r="M74" s="53">
        <v>807.73924999999997</v>
      </c>
    </row>
    <row r="75" spans="1:13" ht="15" customHeight="1" x14ac:dyDescent="0.3">
      <c r="A75" s="45"/>
      <c r="B75" s="23" t="s">
        <v>68</v>
      </c>
      <c r="C75" s="55"/>
      <c r="D75" s="53">
        <v>34.072000000000003</v>
      </c>
      <c r="E75" s="55"/>
      <c r="F75" s="53">
        <v>34.122999999999998</v>
      </c>
      <c r="G75" s="53"/>
      <c r="H75" s="55"/>
      <c r="I75" s="53">
        <v>32.893999999999998</v>
      </c>
      <c r="J75" s="53">
        <v>32.893999999999998</v>
      </c>
      <c r="K75" s="53">
        <v>32.893999999999998</v>
      </c>
      <c r="L75" s="53">
        <v>32.893999999999998</v>
      </c>
      <c r="M75" s="53">
        <v>30.315999999999999</v>
      </c>
    </row>
    <row r="76" spans="1:13" ht="15" customHeight="1" x14ac:dyDescent="0.3">
      <c r="A76" s="45"/>
      <c r="B76" s="23" t="s">
        <v>69</v>
      </c>
      <c r="C76" s="55"/>
      <c r="D76" s="53">
        <v>674.71500000000003</v>
      </c>
      <c r="E76" s="55"/>
      <c r="F76" s="53">
        <v>653.08199999999999</v>
      </c>
      <c r="G76" s="53"/>
      <c r="H76" s="55"/>
      <c r="I76" s="53">
        <v>679.39099999999996</v>
      </c>
      <c r="J76" s="53">
        <v>679.39099999999996</v>
      </c>
      <c r="K76" s="53">
        <v>679.39099999999996</v>
      </c>
      <c r="L76" s="53">
        <v>679.39099999999996</v>
      </c>
      <c r="M76" s="53">
        <v>646.15300000000002</v>
      </c>
    </row>
    <row r="77" spans="1:13" ht="15" customHeight="1" x14ac:dyDescent="0.3">
      <c r="A77" s="45"/>
      <c r="B77" s="23" t="s">
        <v>70</v>
      </c>
      <c r="C77" s="55"/>
      <c r="D77" s="53">
        <v>145.69300000000001</v>
      </c>
      <c r="E77" s="55"/>
      <c r="F77" s="53">
        <v>142.733</v>
      </c>
      <c r="G77" s="53"/>
      <c r="H77" s="55"/>
      <c r="I77" s="53">
        <v>145.90899999999999</v>
      </c>
      <c r="J77" s="53">
        <v>145.90899999999999</v>
      </c>
      <c r="K77" s="53">
        <v>145.90899999999999</v>
      </c>
      <c r="L77" s="53">
        <v>145.90899999999999</v>
      </c>
      <c r="M77" s="53">
        <v>146.35499999999999</v>
      </c>
    </row>
    <row r="78" spans="1:13" ht="15" customHeight="1" x14ac:dyDescent="0.3">
      <c r="A78" s="45"/>
      <c r="B78" s="23" t="s">
        <v>71</v>
      </c>
      <c r="C78" s="55"/>
      <c r="D78" s="53">
        <v>993.39300000000003</v>
      </c>
      <c r="E78" s="55"/>
      <c r="F78" s="53">
        <v>970.88599999999997</v>
      </c>
      <c r="G78" s="53"/>
      <c r="H78" s="55"/>
      <c r="I78" s="53">
        <v>1002.0522375046876</v>
      </c>
      <c r="J78" s="53">
        <v>1002.1912764023826</v>
      </c>
      <c r="K78" s="53">
        <v>1002.1912764023826</v>
      </c>
      <c r="L78" s="53">
        <v>1002.1912764023826</v>
      </c>
      <c r="M78" s="53">
        <v>1002.7046938500872</v>
      </c>
    </row>
    <row r="79" spans="1:13" ht="15" customHeight="1" x14ac:dyDescent="0.3">
      <c r="A79" s="45"/>
      <c r="B79" s="23" t="s">
        <v>72</v>
      </c>
      <c r="C79" s="55"/>
      <c r="D79" s="53">
        <v>306.30900000000003</v>
      </c>
      <c r="E79" s="55"/>
      <c r="F79" s="53">
        <v>308.97199999999998</v>
      </c>
      <c r="G79" s="53"/>
      <c r="H79" s="55"/>
      <c r="I79" s="53">
        <v>304.21287876090173</v>
      </c>
      <c r="J79" s="53">
        <v>305.90650806189615</v>
      </c>
      <c r="K79" s="53">
        <v>305.90650806189615</v>
      </c>
      <c r="L79" s="53">
        <v>305.90650806189615</v>
      </c>
      <c r="M79" s="53">
        <v>299.29132212976083</v>
      </c>
    </row>
    <row r="80" spans="1:13" ht="15" customHeight="1" x14ac:dyDescent="0.3">
      <c r="A80" s="45"/>
      <c r="B80" s="15" t="s">
        <v>73</v>
      </c>
      <c r="C80" s="55"/>
      <c r="D80" s="53">
        <v>2111.6030000000001</v>
      </c>
      <c r="E80" s="55"/>
      <c r="F80" s="53">
        <v>2111.4259999999999</v>
      </c>
      <c r="G80" s="53"/>
      <c r="H80" s="55"/>
      <c r="I80" s="53">
        <v>2106.8089920000002</v>
      </c>
      <c r="J80" s="53">
        <v>2106.7028399999999</v>
      </c>
      <c r="K80" s="53">
        <v>2106.7028399999999</v>
      </c>
      <c r="L80" s="53">
        <v>2106.7028399999999</v>
      </c>
      <c r="M80" s="53">
        <v>2106.7295469999999</v>
      </c>
    </row>
    <row r="81" spans="1:13" ht="15" customHeight="1" x14ac:dyDescent="0.3">
      <c r="A81" s="45"/>
      <c r="B81" s="23" t="s">
        <v>74</v>
      </c>
      <c r="C81" s="55"/>
      <c r="D81" s="53">
        <v>4.6079999999999997</v>
      </c>
      <c r="E81" s="55"/>
      <c r="F81" s="53">
        <v>4.6079999999999997</v>
      </c>
      <c r="G81" s="53"/>
      <c r="H81" s="55"/>
      <c r="I81" s="53">
        <v>0</v>
      </c>
      <c r="J81" s="53">
        <v>0</v>
      </c>
      <c r="K81" s="53">
        <v>0</v>
      </c>
      <c r="L81" s="53">
        <v>0</v>
      </c>
      <c r="M81" s="53">
        <v>0</v>
      </c>
    </row>
    <row r="82" spans="1:13" ht="15" customHeight="1" x14ac:dyDescent="0.3">
      <c r="A82" s="45"/>
      <c r="B82" s="23" t="s">
        <v>75</v>
      </c>
      <c r="C82" s="55"/>
      <c r="D82" s="53">
        <v>2100.8139999999999</v>
      </c>
      <c r="E82" s="55"/>
      <c r="F82" s="53">
        <v>2100.8139999999999</v>
      </c>
      <c r="G82" s="53"/>
      <c r="H82" s="55"/>
      <c r="I82" s="53">
        <v>2100.8139999999999</v>
      </c>
      <c r="J82" s="53">
        <v>2100.8139999999999</v>
      </c>
      <c r="K82" s="53">
        <v>2100.8139999999999</v>
      </c>
      <c r="L82" s="53">
        <v>2100.8139999999999</v>
      </c>
      <c r="M82" s="53">
        <v>2100.8139999999999</v>
      </c>
    </row>
    <row r="83" spans="1:13" ht="15" customHeight="1" x14ac:dyDescent="0.3">
      <c r="A83" s="45"/>
      <c r="B83" s="14" t="s">
        <v>76</v>
      </c>
      <c r="C83" s="55"/>
      <c r="D83" s="53">
        <v>5549.5829999999996</v>
      </c>
      <c r="E83" s="55"/>
      <c r="F83" s="53">
        <v>5549.5829999999996</v>
      </c>
      <c r="G83" s="53"/>
      <c r="H83" s="55"/>
      <c r="I83" s="53">
        <v>5589.8743903650538</v>
      </c>
      <c r="J83" s="53">
        <v>5648.3130580013094</v>
      </c>
      <c r="K83" s="53">
        <v>5689.5313774812585</v>
      </c>
      <c r="L83" s="53">
        <v>5610.2603205293281</v>
      </c>
      <c r="M83" s="53">
        <v>5677.6989441973583</v>
      </c>
    </row>
    <row r="84" spans="1:13" ht="15" customHeight="1" x14ac:dyDescent="0.3">
      <c r="A84" s="45"/>
      <c r="B84" s="13" t="s">
        <v>41</v>
      </c>
      <c r="C84" s="55"/>
      <c r="D84" s="53">
        <v>4832.6319999999996</v>
      </c>
      <c r="E84" s="55"/>
      <c r="F84" s="53">
        <v>3994.627</v>
      </c>
      <c r="G84" s="53"/>
      <c r="H84" s="55"/>
      <c r="I84" s="53">
        <v>3530.9419347075122</v>
      </c>
      <c r="J84" s="53">
        <v>3410.9402095094883</v>
      </c>
      <c r="K84" s="53">
        <v>3626.4527578324542</v>
      </c>
      <c r="L84" s="53">
        <v>3576.6733711135248</v>
      </c>
      <c r="M84" s="53">
        <v>3404.836855873059</v>
      </c>
    </row>
    <row r="85" spans="1:13" ht="15" customHeight="1" x14ac:dyDescent="0.3">
      <c r="A85" s="45"/>
      <c r="B85" s="14" t="s">
        <v>77</v>
      </c>
      <c r="C85" s="55"/>
      <c r="D85" s="53">
        <v>1284.4000000000001</v>
      </c>
      <c r="E85" s="55"/>
      <c r="F85" s="53">
        <v>1284.4000000000001</v>
      </c>
      <c r="G85" s="53"/>
      <c r="H85" s="55"/>
      <c r="I85" s="53">
        <v>1264.6379979999999</v>
      </c>
      <c r="J85" s="53">
        <v>1264.6379979999999</v>
      </c>
      <c r="K85" s="53">
        <v>1264.6379979999999</v>
      </c>
      <c r="L85" s="53">
        <v>1247.2750000000001</v>
      </c>
      <c r="M85" s="53">
        <v>1247.2750000000001</v>
      </c>
    </row>
    <row r="86" spans="1:13" ht="15" customHeight="1" x14ac:dyDescent="0.3">
      <c r="A86" s="45"/>
      <c r="B86" s="14" t="s">
        <v>78</v>
      </c>
      <c r="C86" s="55"/>
      <c r="D86" s="53">
        <v>1080.4010000000001</v>
      </c>
      <c r="E86" s="55"/>
      <c r="F86" s="53">
        <v>1080.4010000000001</v>
      </c>
      <c r="G86" s="53"/>
      <c r="H86" s="55"/>
      <c r="I86" s="53">
        <v>1041.0496451776871</v>
      </c>
      <c r="J86" s="53">
        <v>1044.3003966062829</v>
      </c>
      <c r="K86" s="53">
        <v>1044.3003966062829</v>
      </c>
      <c r="L86" s="53">
        <v>1044.3003966062829</v>
      </c>
      <c r="M86" s="53">
        <v>1048.2146603744718</v>
      </c>
    </row>
    <row r="87" spans="1:13" ht="15" customHeight="1" x14ac:dyDescent="0.3">
      <c r="A87" s="45"/>
      <c r="B87" s="14" t="s">
        <v>79</v>
      </c>
      <c r="C87" s="55"/>
      <c r="D87" s="53">
        <v>123.27200000000001</v>
      </c>
      <c r="E87" s="55"/>
      <c r="F87" s="53">
        <v>123.99299999999999</v>
      </c>
      <c r="G87" s="53"/>
      <c r="H87" s="55"/>
      <c r="I87" s="53">
        <v>121</v>
      </c>
      <c r="J87" s="53">
        <v>123</v>
      </c>
      <c r="K87" s="53">
        <v>123</v>
      </c>
      <c r="L87" s="53">
        <v>123</v>
      </c>
      <c r="M87" s="53">
        <v>123</v>
      </c>
    </row>
    <row r="88" spans="1:13" ht="15" customHeight="1" x14ac:dyDescent="0.3">
      <c r="A88" s="45"/>
      <c r="B88" s="10" t="s">
        <v>80</v>
      </c>
      <c r="C88" s="11"/>
      <c r="D88" s="12">
        <v>6432.9679999999998</v>
      </c>
      <c r="E88" s="11"/>
      <c r="F88" s="12">
        <v>8645.0580000000009</v>
      </c>
      <c r="G88" s="12"/>
      <c r="H88" s="11"/>
      <c r="I88" s="12">
        <v>8283.1465742802902</v>
      </c>
      <c r="J88" s="12">
        <v>8629.6038614536355</v>
      </c>
      <c r="K88" s="12">
        <v>8254.0957572364387</v>
      </c>
      <c r="L88" s="12">
        <v>8625.50207279602</v>
      </c>
      <c r="M88" s="12">
        <v>8658.2027339741071</v>
      </c>
    </row>
    <row r="89" spans="1:13" ht="15" customHeight="1" x14ac:dyDescent="0.3">
      <c r="A89" s="45"/>
      <c r="B89" s="13" t="s">
        <v>81</v>
      </c>
      <c r="C89" s="55"/>
      <c r="D89" s="53">
        <v>5144.4529999999995</v>
      </c>
      <c r="E89" s="55"/>
      <c r="F89" s="53">
        <v>6929.4520000000002</v>
      </c>
      <c r="G89" s="53"/>
      <c r="H89" s="55"/>
      <c r="I89" s="53">
        <v>7478.7885887981265</v>
      </c>
      <c r="J89" s="53">
        <v>7889.7202496167793</v>
      </c>
      <c r="K89" s="53">
        <v>7434.1744983466242</v>
      </c>
      <c r="L89" s="53">
        <v>7323.392638164597</v>
      </c>
      <c r="M89" s="53">
        <v>7348.2793553069514</v>
      </c>
    </row>
    <row r="90" spans="1:13" ht="15" customHeight="1" x14ac:dyDescent="0.3">
      <c r="A90" s="45"/>
      <c r="B90" s="14" t="s">
        <v>82</v>
      </c>
      <c r="C90" s="55"/>
      <c r="D90" s="53">
        <v>5147.03</v>
      </c>
      <c r="E90" s="55"/>
      <c r="F90" s="53">
        <v>6908.1</v>
      </c>
      <c r="G90" s="53"/>
      <c r="H90" s="55"/>
      <c r="I90" s="53">
        <v>7425.2281157048374</v>
      </c>
      <c r="J90" s="53">
        <v>7798.4044345728325</v>
      </c>
      <c r="K90" s="53">
        <v>7343.129420384822</v>
      </c>
      <c r="L90" s="53">
        <v>7176.3661146849481</v>
      </c>
      <c r="M90" s="53">
        <v>7200.7534534670867</v>
      </c>
    </row>
    <row r="91" spans="1:13" ht="15" customHeight="1" x14ac:dyDescent="0.3">
      <c r="A91" s="45"/>
      <c r="B91" s="14" t="s">
        <v>83</v>
      </c>
      <c r="C91" s="55"/>
      <c r="D91" s="53">
        <v>61.539000000000001</v>
      </c>
      <c r="E91" s="55"/>
      <c r="F91" s="53">
        <v>61.256</v>
      </c>
      <c r="G91" s="53"/>
      <c r="H91" s="55"/>
      <c r="I91" s="53">
        <v>72.029941420661956</v>
      </c>
      <c r="J91" s="53">
        <v>90.126500117377333</v>
      </c>
      <c r="K91" s="53">
        <v>89.855463240664434</v>
      </c>
      <c r="L91" s="53">
        <v>90.165244632879649</v>
      </c>
      <c r="M91" s="53">
        <v>90.169631860374125</v>
      </c>
    </row>
    <row r="92" spans="1:13" ht="15" customHeight="1" x14ac:dyDescent="0.3">
      <c r="A92" s="45"/>
      <c r="B92" s="14" t="s">
        <v>84</v>
      </c>
      <c r="C92" s="55"/>
      <c r="D92" s="53">
        <v>-64.116</v>
      </c>
      <c r="E92" s="55"/>
      <c r="F92" s="53">
        <v>-39.904000000000003</v>
      </c>
      <c r="G92" s="53"/>
      <c r="H92" s="55"/>
      <c r="I92" s="53">
        <v>-18.469468327373107</v>
      </c>
      <c r="J92" s="53">
        <v>1.1893149265701588</v>
      </c>
      <c r="K92" s="53">
        <v>1.1896147211379677</v>
      </c>
      <c r="L92" s="53">
        <v>56.861278846769153</v>
      </c>
      <c r="M92" s="53">
        <v>57.356269979489838</v>
      </c>
    </row>
    <row r="93" spans="1:13" ht="15" customHeight="1" x14ac:dyDescent="0.3">
      <c r="A93" s="45"/>
      <c r="B93" s="13" t="s">
        <v>42</v>
      </c>
      <c r="C93" s="55"/>
      <c r="D93" s="53">
        <v>1288.5150000000001</v>
      </c>
      <c r="E93" s="55"/>
      <c r="F93" s="53">
        <v>1715.606</v>
      </c>
      <c r="G93" s="53"/>
      <c r="H93" s="55"/>
      <c r="I93" s="53">
        <v>804.35798548216337</v>
      </c>
      <c r="J93" s="53">
        <v>739.88361183685674</v>
      </c>
      <c r="K93" s="53">
        <v>819.92125888981536</v>
      </c>
      <c r="L93" s="53">
        <v>1302.1094346314237</v>
      </c>
      <c r="M93" s="53">
        <v>1309.9233786671555</v>
      </c>
    </row>
    <row r="94" spans="1:13" ht="15" customHeight="1" x14ac:dyDescent="0.3">
      <c r="A94" s="45"/>
      <c r="B94" s="16" t="s">
        <v>85</v>
      </c>
      <c r="C94" s="17"/>
      <c r="D94" s="17">
        <f>D9-D48</f>
        <v>-5912.9849999999933</v>
      </c>
      <c r="E94" s="17"/>
      <c r="F94" s="17">
        <f>F9-F48</f>
        <v>-6212.114999999998</v>
      </c>
      <c r="G94" s="17">
        <f>G9-G48</f>
        <v>0</v>
      </c>
      <c r="H94" s="17"/>
      <c r="I94" s="17">
        <f t="shared" ref="I94:J94" si="22">I9-I48</f>
        <v>-6195.3681541868864</v>
      </c>
      <c r="J94" s="17">
        <f t="shared" si="22"/>
        <v>-6381.2753820373764</v>
      </c>
      <c r="K94" s="17">
        <f t="shared" ref="K94:L94" si="23">K9-K48</f>
        <v>-6144.3511086032449</v>
      </c>
      <c r="L94" s="17">
        <f t="shared" si="23"/>
        <v>-6147.6144529761732</v>
      </c>
      <c r="M94" s="17">
        <f t="shared" ref="M94" si="24">M9-M48</f>
        <v>-6102.1016604524848</v>
      </c>
    </row>
    <row r="95" spans="1:13" ht="15" customHeight="1" x14ac:dyDescent="0.3">
      <c r="A95" s="45"/>
      <c r="B95" s="16" t="s">
        <v>6</v>
      </c>
      <c r="C95" s="17"/>
      <c r="D95" s="24">
        <f>D94/D$96*100</f>
        <v>-4.0999999244205725</v>
      </c>
      <c r="E95" s="17"/>
      <c r="F95" s="24">
        <f>F94/F$96*100</f>
        <v>-4.339711981749514</v>
      </c>
      <c r="G95" s="24" t="e">
        <f>G94/G$96*100</f>
        <v>#DIV/0!</v>
      </c>
      <c r="H95" s="17"/>
      <c r="I95" s="24">
        <f t="shared" ref="I95:J95" si="25">I94/I$96*100</f>
        <v>-4.3847462595351976</v>
      </c>
      <c r="J95" s="24">
        <f t="shared" si="25"/>
        <v>-4.4976091893850692</v>
      </c>
      <c r="K95" s="24">
        <f t="shared" ref="K95:L95" si="26">K94/K$96*100</f>
        <v>-4.3306217573138461</v>
      </c>
      <c r="L95" s="24">
        <f t="shared" si="26"/>
        <v>-4.3188917570297258</v>
      </c>
      <c r="M95" s="24">
        <f t="shared" ref="M95" si="27">M94/M$96*100</f>
        <v>-4.2740514071512363</v>
      </c>
    </row>
    <row r="96" spans="1:13" ht="15" customHeight="1" x14ac:dyDescent="0.3">
      <c r="A96" s="45"/>
      <c r="B96" s="13" t="s">
        <v>86</v>
      </c>
      <c r="C96" s="55"/>
      <c r="D96" s="53">
        <v>144219.149</v>
      </c>
      <c r="E96" s="55"/>
      <c r="F96" s="53">
        <v>143145.79</v>
      </c>
      <c r="G96" s="53"/>
      <c r="H96" s="55"/>
      <c r="I96" s="53">
        <v>141293.65275617162</v>
      </c>
      <c r="J96" s="53">
        <v>141881.5</v>
      </c>
      <c r="K96" s="53">
        <v>141881.5</v>
      </c>
      <c r="L96" s="53">
        <v>142342.40631221869</v>
      </c>
      <c r="M96" s="53">
        <v>142770.9</v>
      </c>
    </row>
    <row r="97" spans="2:6" ht="15" customHeight="1" x14ac:dyDescent="0.3">
      <c r="F97" s="31"/>
    </row>
    <row r="98" spans="2:6" ht="15" customHeight="1" x14ac:dyDescent="0.3">
      <c r="B98" s="57" t="s">
        <v>180</v>
      </c>
    </row>
  </sheetData>
  <mergeCells count="1">
    <mergeCell ref="B5:B6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C396-225A-4860-8AC6-F44595B9C8CC}">
  <sheetPr>
    <tabColor rgb="FF13B5EA"/>
  </sheetPr>
  <dimension ref="A1:H74"/>
  <sheetViews>
    <sheetView showGridLines="0" zoomScaleNormal="100" workbookViewId="0">
      <selection activeCell="I2" sqref="I2"/>
    </sheetView>
  </sheetViews>
  <sheetFormatPr defaultRowHeight="14.4" x14ac:dyDescent="0.3"/>
  <cols>
    <col min="1" max="1" width="40.6640625" customWidth="1"/>
    <col min="2" max="16" width="12.6640625" customWidth="1"/>
    <col min="18" max="26" width="12.6640625" customWidth="1"/>
    <col min="28" max="33" width="12.6640625" customWidth="1"/>
    <col min="35" max="38" width="12.6640625" customWidth="1"/>
  </cols>
  <sheetData>
    <row r="1" spans="1:8" x14ac:dyDescent="0.3">
      <c r="A1" s="33" t="s">
        <v>182</v>
      </c>
      <c r="B1" s="33"/>
      <c r="C1" s="33"/>
      <c r="D1" s="33"/>
      <c r="E1" s="33"/>
      <c r="F1" s="33"/>
      <c r="H1" s="34" t="s">
        <v>196</v>
      </c>
    </row>
    <row r="2" spans="1:8" x14ac:dyDescent="0.3">
      <c r="A2" s="26"/>
      <c r="B2" s="27" t="s">
        <v>181</v>
      </c>
      <c r="C2" s="27" t="s">
        <v>192</v>
      </c>
      <c r="D2" s="27" t="s">
        <v>193</v>
      </c>
      <c r="E2" s="27" t="s">
        <v>194</v>
      </c>
      <c r="F2" s="27" t="s">
        <v>195</v>
      </c>
      <c r="H2" s="60" t="s">
        <v>195</v>
      </c>
    </row>
    <row r="3" spans="1:8" x14ac:dyDescent="0.3">
      <c r="A3" s="28" t="s">
        <v>7</v>
      </c>
      <c r="B3" s="29">
        <v>-610.86060361577984</v>
      </c>
      <c r="C3" s="29">
        <v>-765.74060361577722</v>
      </c>
      <c r="D3" s="29">
        <v>-773.73760361578024</v>
      </c>
      <c r="E3" s="29">
        <v>-832.6376036157817</v>
      </c>
      <c r="F3" s="29">
        <v>-635.33160361578484</v>
      </c>
      <c r="H3" s="29">
        <v>-88.858977999996569</v>
      </c>
    </row>
    <row r="4" spans="1:8" x14ac:dyDescent="0.3">
      <c r="A4" s="30" t="s">
        <v>87</v>
      </c>
      <c r="B4" s="31">
        <v>-101.04399999999987</v>
      </c>
      <c r="C4" s="31">
        <v>-187.04399999999987</v>
      </c>
      <c r="D4" s="31">
        <v>-187.04399999999987</v>
      </c>
      <c r="E4" s="31">
        <v>-187.04399999999987</v>
      </c>
      <c r="F4" s="31">
        <v>-174.04399999999987</v>
      </c>
      <c r="H4" s="31">
        <v>-1.8810000000003129</v>
      </c>
    </row>
    <row r="5" spans="1:8" x14ac:dyDescent="0.3">
      <c r="A5" s="30" t="s">
        <v>88</v>
      </c>
      <c r="B5" s="31">
        <v>-54.728000000000065</v>
      </c>
      <c r="C5" s="31">
        <v>-21.728000000000065</v>
      </c>
      <c r="D5" s="31">
        <v>-9.7280000000000655</v>
      </c>
      <c r="E5" s="31">
        <v>-4.7280000000000655</v>
      </c>
      <c r="F5" s="31">
        <v>42.271999999999935</v>
      </c>
      <c r="H5" s="31">
        <v>63.759000000000015</v>
      </c>
    </row>
    <row r="6" spans="1:8" x14ac:dyDescent="0.3">
      <c r="A6" s="30" t="s">
        <v>89</v>
      </c>
      <c r="B6" s="31">
        <v>-216.46399999999994</v>
      </c>
      <c r="C6" s="31">
        <v>-303.46399999999994</v>
      </c>
      <c r="D6" s="31">
        <v>-357.46399999999994</v>
      </c>
      <c r="E6" s="31">
        <v>-350.46399999999994</v>
      </c>
      <c r="F6" s="31">
        <v>-299.46399999999994</v>
      </c>
      <c r="H6" s="31">
        <v>20.57799999999952</v>
      </c>
    </row>
    <row r="7" spans="1:8" x14ac:dyDescent="0.3">
      <c r="A7" s="30" t="s">
        <v>90</v>
      </c>
      <c r="B7" s="31">
        <v>24.140999999994165</v>
      </c>
      <c r="C7" s="31">
        <v>-18.339000000000851</v>
      </c>
      <c r="D7" s="31">
        <v>-20.33600000000024</v>
      </c>
      <c r="E7" s="31">
        <v>-26.236000000001695</v>
      </c>
      <c r="F7" s="31">
        <v>6.0699999999951615</v>
      </c>
      <c r="H7" s="31">
        <v>4.6999999999970896</v>
      </c>
    </row>
    <row r="8" spans="1:8" x14ac:dyDescent="0.3">
      <c r="A8" s="30" t="s">
        <v>91</v>
      </c>
      <c r="B8" s="31">
        <v>-148.37299999999959</v>
      </c>
      <c r="C8" s="31">
        <v>-156.37299999999959</v>
      </c>
      <c r="D8" s="31">
        <v>-132.37299999999959</v>
      </c>
      <c r="E8" s="31">
        <v>-179.37299999999959</v>
      </c>
      <c r="F8" s="31">
        <v>-128.37299999999959</v>
      </c>
      <c r="H8" s="31">
        <v>-66.282999999999447</v>
      </c>
    </row>
    <row r="9" spans="1:8" x14ac:dyDescent="0.3">
      <c r="A9" s="30" t="s">
        <v>92</v>
      </c>
      <c r="B9" s="31">
        <v>-36.985999999999876</v>
      </c>
      <c r="C9" s="31">
        <v>3.0140000000001237</v>
      </c>
      <c r="D9" s="31">
        <v>15.014000000000124</v>
      </c>
      <c r="E9" s="31">
        <v>-22.985999999999876</v>
      </c>
      <c r="F9" s="31">
        <v>-19.985999999999876</v>
      </c>
      <c r="H9" s="31">
        <v>2.6739999999999782</v>
      </c>
    </row>
    <row r="10" spans="1:8" x14ac:dyDescent="0.3">
      <c r="A10" s="30" t="s">
        <v>93</v>
      </c>
      <c r="B10" s="31">
        <v>2.9200000000000017</v>
      </c>
      <c r="C10" s="31">
        <v>0.92000000000000171</v>
      </c>
      <c r="D10" s="31">
        <v>0.92000000000000171</v>
      </c>
      <c r="E10" s="31">
        <v>0.92000000000000171</v>
      </c>
      <c r="F10" s="31">
        <v>0.92000000000000171</v>
      </c>
      <c r="H10" s="31">
        <v>0.12900000000000489</v>
      </c>
    </row>
    <row r="11" spans="1:8" x14ac:dyDescent="0.3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  <c r="E11" s="31">
        <v>-11.194000000000017</v>
      </c>
      <c r="F11" s="31">
        <v>-11.194000000000017</v>
      </c>
      <c r="H11" s="31">
        <v>-78.135999999999996</v>
      </c>
    </row>
    <row r="12" spans="1:8" x14ac:dyDescent="0.3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  <c r="E12" s="31">
        <v>-51.532603615779635</v>
      </c>
      <c r="F12" s="31">
        <v>-51.532603615779635</v>
      </c>
      <c r="H12" s="31">
        <v>-34.398978000000056</v>
      </c>
    </row>
    <row r="13" spans="1:8" x14ac:dyDescent="0.3">
      <c r="A13" s="28" t="s">
        <v>96</v>
      </c>
      <c r="B13" s="29">
        <v>283.44715564372154</v>
      </c>
      <c r="C13" s="29">
        <v>242.63260375987602</v>
      </c>
      <c r="D13" s="29">
        <v>193.19531976981216</v>
      </c>
      <c r="E13" s="29">
        <v>185.24531976981189</v>
      </c>
      <c r="F13" s="29">
        <v>197.47367930124801</v>
      </c>
      <c r="H13" s="29">
        <v>153.80433730124741</v>
      </c>
    </row>
    <row r="14" spans="1:8" x14ac:dyDescent="0.3">
      <c r="A14" s="30" t="s">
        <v>97</v>
      </c>
      <c r="B14" s="31">
        <v>110.83784993886798</v>
      </c>
      <c r="C14" s="31">
        <v>102.53351728313237</v>
      </c>
      <c r="D14" s="31">
        <v>102.53351728313237</v>
      </c>
      <c r="E14" s="31">
        <v>102.53351728313237</v>
      </c>
      <c r="F14" s="31">
        <v>108.53477497065739</v>
      </c>
      <c r="H14" s="31">
        <v>162.22555497065736</v>
      </c>
    </row>
    <row r="15" spans="1:8" x14ac:dyDescent="0.3">
      <c r="A15" s="30" t="s">
        <v>98</v>
      </c>
      <c r="B15" s="31">
        <v>196.53157724868197</v>
      </c>
      <c r="C15" s="31">
        <v>226.83656852437275</v>
      </c>
      <c r="D15" s="31">
        <v>195.81270189167174</v>
      </c>
      <c r="E15" s="31">
        <v>195.81270189167174</v>
      </c>
      <c r="F15" s="31">
        <v>197.16074682486146</v>
      </c>
      <c r="H15" s="31">
        <v>191.96098682486138</v>
      </c>
    </row>
    <row r="16" spans="1:8" x14ac:dyDescent="0.3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  <c r="E16" s="31">
        <v>-32.572000000000003</v>
      </c>
      <c r="F16" s="31">
        <v>-32.572000000000003</v>
      </c>
      <c r="H16" s="31">
        <v>-27.562000000000012</v>
      </c>
    </row>
    <row r="17" spans="1:8" x14ac:dyDescent="0.3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  <c r="E17" s="31">
        <v>-53.360481031294725</v>
      </c>
      <c r="F17" s="31">
        <v>-53.348122695118235</v>
      </c>
      <c r="H17" s="31">
        <v>-54.045383695118247</v>
      </c>
    </row>
    <row r="18" spans="1:8" x14ac:dyDescent="0.3">
      <c r="A18" s="30" t="s">
        <v>101</v>
      </c>
      <c r="B18" s="31">
        <v>42.345406502993683</v>
      </c>
      <c r="C18" s="31">
        <v>-25.081219461816659</v>
      </c>
      <c r="D18" s="31">
        <v>-43.494636819179846</v>
      </c>
      <c r="E18" s="31">
        <v>-43.494636819179846</v>
      </c>
      <c r="F18" s="31">
        <v>-32.647598064216254</v>
      </c>
      <c r="H18" s="31">
        <v>-121.63989906421648</v>
      </c>
    </row>
    <row r="19" spans="1:8" x14ac:dyDescent="0.3">
      <c r="A19" s="30" t="s">
        <v>102</v>
      </c>
      <c r="B19" s="31">
        <v>7.7060000000000173</v>
      </c>
      <c r="C19" s="31">
        <v>15.706000000000017</v>
      </c>
      <c r="D19" s="31">
        <v>15.706000000000017</v>
      </c>
      <c r="E19" s="31">
        <v>15.706000000000017</v>
      </c>
      <c r="F19" s="31">
        <v>7.3450000000000273</v>
      </c>
      <c r="H19" s="31">
        <v>0</v>
      </c>
    </row>
    <row r="20" spans="1:8" x14ac:dyDescent="0.3">
      <c r="A20" s="30" t="s">
        <v>103</v>
      </c>
      <c r="B20" s="31">
        <v>2.0092710000000125</v>
      </c>
      <c r="C20" s="31">
        <v>2.8743690000000299</v>
      </c>
      <c r="D20" s="31">
        <v>2.8743690000000299</v>
      </c>
      <c r="E20" s="31">
        <v>2.8743690000000299</v>
      </c>
      <c r="F20" s="31">
        <v>3.5571090000000254</v>
      </c>
      <c r="H20" s="31">
        <v>3.5565130000000238</v>
      </c>
    </row>
    <row r="21" spans="1:8" x14ac:dyDescent="0.3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  <c r="E21" s="31">
        <v>-18.001299133058552</v>
      </c>
      <c r="F21" s="31">
        <v>-16.933812443238025</v>
      </c>
      <c r="H21" s="31">
        <v>-16.783993443238018</v>
      </c>
    </row>
    <row r="22" spans="1:8" x14ac:dyDescent="0.3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  <c r="E22" s="31">
        <v>-2.3081054214593166</v>
      </c>
      <c r="F22" s="31">
        <v>-1.6776722916982294</v>
      </c>
      <c r="H22" s="31">
        <v>11.216304708301777</v>
      </c>
    </row>
    <row r="23" spans="1:8" x14ac:dyDescent="0.3">
      <c r="A23" s="30" t="s">
        <v>106</v>
      </c>
      <c r="B23" s="31">
        <v>23.287632999999971</v>
      </c>
      <c r="C23" s="31">
        <v>26.005253999999979</v>
      </c>
      <c r="D23" s="31">
        <v>26.005253999999979</v>
      </c>
      <c r="E23" s="31">
        <v>18.055253999999991</v>
      </c>
      <c r="F23" s="31">
        <v>18.055253999999991</v>
      </c>
      <c r="H23" s="31">
        <v>4.8762540000000172</v>
      </c>
    </row>
    <row r="24" spans="1:8" x14ac:dyDescent="0.3">
      <c r="A24" s="28" t="s">
        <v>107</v>
      </c>
      <c r="B24" s="29">
        <v>12.066243458721146</v>
      </c>
      <c r="C24" s="29">
        <v>24.347316260031221</v>
      </c>
      <c r="D24" s="29">
        <v>24.347316260031221</v>
      </c>
      <c r="E24" s="29">
        <v>20.347316260031221</v>
      </c>
      <c r="F24" s="29">
        <v>103.82408474446129</v>
      </c>
      <c r="H24" s="29">
        <v>15.016487225995661</v>
      </c>
    </row>
    <row r="25" spans="1:8" x14ac:dyDescent="0.3">
      <c r="A25" s="30" t="s">
        <v>108</v>
      </c>
      <c r="B25" s="31">
        <v>16.388552724309193</v>
      </c>
      <c r="C25" s="31">
        <v>30.498552724309775</v>
      </c>
      <c r="D25" s="31">
        <v>30.498552724309775</v>
      </c>
      <c r="E25" s="31">
        <v>26.498552724309775</v>
      </c>
      <c r="F25" s="31">
        <v>64.79155272430944</v>
      </c>
      <c r="H25" s="31">
        <v>25.303753205844259</v>
      </c>
    </row>
    <row r="26" spans="1:8" x14ac:dyDescent="0.3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  <c r="E26" s="31">
        <v>-6.1512364642790089</v>
      </c>
      <c r="F26" s="31">
        <v>39.032532020151848</v>
      </c>
      <c r="H26" s="31">
        <v>-10.287265979848144</v>
      </c>
    </row>
    <row r="27" spans="1:8" x14ac:dyDescent="0.3">
      <c r="A27" s="28" t="s">
        <v>110</v>
      </c>
      <c r="B27" s="29">
        <v>78.482090112129754</v>
      </c>
      <c r="C27" s="29">
        <v>78.36079111861909</v>
      </c>
      <c r="D27" s="29">
        <v>14.871634963969882</v>
      </c>
      <c r="E27" s="29">
        <v>32.234632963969489</v>
      </c>
      <c r="F27" s="29">
        <v>32.031949860146597</v>
      </c>
      <c r="H27" s="29">
        <v>-59.717544139854454</v>
      </c>
    </row>
    <row r="28" spans="1:8" x14ac:dyDescent="0.3">
      <c r="A28" s="30" t="s">
        <v>111</v>
      </c>
      <c r="B28" s="31">
        <v>19.762002000000166</v>
      </c>
      <c r="C28" s="31">
        <v>19.762002000000166</v>
      </c>
      <c r="D28" s="31">
        <v>19.762002000000166</v>
      </c>
      <c r="E28" s="31">
        <v>37.125</v>
      </c>
      <c r="F28" s="31">
        <v>37.125</v>
      </c>
      <c r="H28" s="31">
        <v>37.125</v>
      </c>
    </row>
    <row r="29" spans="1:8" x14ac:dyDescent="0.3">
      <c r="A29" s="30" t="s">
        <v>112</v>
      </c>
      <c r="B29" s="31">
        <v>73.066981286792611</v>
      </c>
      <c r="C29" s="31">
        <v>73.066981286792611</v>
      </c>
      <c r="D29" s="31">
        <v>20.075534673358675</v>
      </c>
      <c r="E29" s="31">
        <v>20.075534673358675</v>
      </c>
      <c r="F29" s="31">
        <v>20.07553467335822</v>
      </c>
      <c r="H29" s="31">
        <v>-6.6319023266427166</v>
      </c>
    </row>
    <row r="30" spans="1:8" x14ac:dyDescent="0.3">
      <c r="A30" s="30" t="s">
        <v>113</v>
      </c>
      <c r="B30" s="31">
        <v>92.244</v>
      </c>
      <c r="C30" s="31">
        <v>92.244</v>
      </c>
      <c r="D30" s="31">
        <v>92.244</v>
      </c>
      <c r="E30" s="31">
        <v>92.244</v>
      </c>
      <c r="F30" s="31">
        <v>92.244</v>
      </c>
      <c r="H30" s="31">
        <v>0</v>
      </c>
    </row>
    <row r="31" spans="1:8" x14ac:dyDescent="0.3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  <c r="E31" s="31">
        <v>-117.20990170938913</v>
      </c>
      <c r="F31" s="31">
        <v>-117.41258481321157</v>
      </c>
      <c r="H31" s="31">
        <v>-90.210641813211566</v>
      </c>
    </row>
    <row r="32" spans="1:8" x14ac:dyDescent="0.3">
      <c r="A32" s="28" t="s">
        <v>115</v>
      </c>
      <c r="B32" s="29">
        <v>-294.52990544509521</v>
      </c>
      <c r="C32" s="29">
        <v>-318.56639410099524</v>
      </c>
      <c r="D32" s="29">
        <v>-284.96423979487008</v>
      </c>
      <c r="E32" s="29">
        <v>-282.37782133293149</v>
      </c>
      <c r="F32" s="29">
        <v>-471.30416237563259</v>
      </c>
      <c r="H32" s="29">
        <v>-109.48419099141393</v>
      </c>
    </row>
    <row r="33" spans="1:8" x14ac:dyDescent="0.3">
      <c r="A33" s="30" t="s">
        <v>116</v>
      </c>
      <c r="B33" s="31">
        <v>21</v>
      </c>
      <c r="C33" s="31">
        <v>21</v>
      </c>
      <c r="D33" s="31">
        <v>21</v>
      </c>
      <c r="E33" s="31">
        <v>21</v>
      </c>
      <c r="F33" s="31">
        <v>21</v>
      </c>
      <c r="H33" s="31">
        <v>19.557649000000001</v>
      </c>
    </row>
    <row r="34" spans="1:8" x14ac:dyDescent="0.3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  <c r="E34" s="31">
        <v>-105.39010019504076</v>
      </c>
      <c r="F34" s="31">
        <v>-150.49874719504078</v>
      </c>
      <c r="H34" s="31">
        <v>-131.79744019504051</v>
      </c>
    </row>
    <row r="35" spans="1:8" x14ac:dyDescent="0.3">
      <c r="A35" s="30" t="s">
        <v>118</v>
      </c>
      <c r="B35" s="31">
        <v>168.10715568095247</v>
      </c>
      <c r="C35" s="31">
        <v>152.9971536932353</v>
      </c>
      <c r="D35" s="31">
        <v>98.743106374438867</v>
      </c>
      <c r="E35" s="31">
        <v>166.00779900780753</v>
      </c>
      <c r="F35" s="31">
        <v>144.46724008272849</v>
      </c>
      <c r="H35" s="31">
        <v>-255.06202091727118</v>
      </c>
    </row>
    <row r="36" spans="1:8" x14ac:dyDescent="0.3">
      <c r="A36" s="30" t="s">
        <v>119</v>
      </c>
      <c r="B36" s="31">
        <v>54.696544896974046</v>
      </c>
      <c r="C36" s="31">
        <v>52.133337279756233</v>
      </c>
      <c r="D36" s="31">
        <v>49.089006515706842</v>
      </c>
      <c r="E36" s="31">
        <v>52.995728101636359</v>
      </c>
      <c r="F36" s="31">
        <v>42.522224544285564</v>
      </c>
      <c r="H36" s="31">
        <v>33.137062544285527</v>
      </c>
    </row>
    <row r="37" spans="1:8" x14ac:dyDescent="0.3">
      <c r="A37" s="30" t="s">
        <v>120</v>
      </c>
      <c r="B37" s="31">
        <v>4.6077480000003561</v>
      </c>
      <c r="C37" s="31">
        <v>4.6077480000003561</v>
      </c>
      <c r="D37" s="31">
        <v>4.6077480000003561</v>
      </c>
      <c r="E37" s="31">
        <v>4.6077480000003561</v>
      </c>
      <c r="F37" s="31">
        <v>4.6077480000003561</v>
      </c>
      <c r="H37" s="31">
        <v>2.5970000000002074</v>
      </c>
    </row>
    <row r="38" spans="1:8" x14ac:dyDescent="0.3">
      <c r="A38" s="30" t="s">
        <v>121</v>
      </c>
      <c r="B38" s="31">
        <v>-301.39967127432283</v>
      </c>
      <c r="C38" s="31">
        <v>-333.56493398658677</v>
      </c>
      <c r="D38" s="31">
        <v>-356.85386378888506</v>
      </c>
      <c r="E38" s="31">
        <v>-361.15386378888616</v>
      </c>
      <c r="F38" s="31">
        <v>-392.26525875432799</v>
      </c>
      <c r="H38" s="31">
        <v>-385.94312975432786</v>
      </c>
    </row>
    <row r="39" spans="1:8" x14ac:dyDescent="0.3">
      <c r="A39" s="30" t="s">
        <v>122</v>
      </c>
      <c r="B39" s="31">
        <v>-10.97399999999999</v>
      </c>
      <c r="C39" s="31">
        <v>-10.97399999999999</v>
      </c>
      <c r="D39" s="31">
        <v>-10.97399999999999</v>
      </c>
      <c r="E39" s="31">
        <v>-10.97399999999999</v>
      </c>
      <c r="F39" s="31">
        <v>-10.97399999999999</v>
      </c>
      <c r="H39" s="31">
        <v>-10.97399999999999</v>
      </c>
    </row>
    <row r="40" spans="1:8" x14ac:dyDescent="0.3">
      <c r="A40" s="30" t="s">
        <v>123</v>
      </c>
      <c r="B40" s="31">
        <v>110.17517652217225</v>
      </c>
      <c r="C40" s="31">
        <v>147.3203220737239</v>
      </c>
      <c r="D40" s="31">
        <v>137.75013707372341</v>
      </c>
      <c r="E40" s="31">
        <v>12.898162187830849</v>
      </c>
      <c r="F40" s="31">
        <v>-57.726536968699975</v>
      </c>
      <c r="H40" s="31">
        <v>646.92842941551976</v>
      </c>
    </row>
    <row r="41" spans="1:8" x14ac:dyDescent="0.3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  <c r="E41" s="31">
        <v>-22.124064882479388</v>
      </c>
      <c r="F41" s="31">
        <v>-29.934954990347023</v>
      </c>
      <c r="H41" s="31">
        <v>-22.418310990341979</v>
      </c>
    </row>
    <row r="42" spans="1:8" x14ac:dyDescent="0.3">
      <c r="A42" s="30" t="s">
        <v>125</v>
      </c>
      <c r="B42" s="31">
        <v>-326.42775960633696</v>
      </c>
      <c r="C42" s="31">
        <v>-329.92037115202493</v>
      </c>
      <c r="D42" s="31">
        <v>-329.92037115202493</v>
      </c>
      <c r="E42" s="31">
        <v>-329.92037115202493</v>
      </c>
      <c r="F42" s="31">
        <v>-331.96491345632182</v>
      </c>
      <c r="H42" s="31">
        <v>-312.17244445632662</v>
      </c>
    </row>
    <row r="43" spans="1:8" x14ac:dyDescent="0.3">
      <c r="A43" s="30" t="s">
        <v>126</v>
      </c>
      <c r="B43" s="31">
        <v>292.45452707314791</v>
      </c>
      <c r="C43" s="31">
        <v>292.30414138822266</v>
      </c>
      <c r="D43" s="31">
        <v>292.30414138822266</v>
      </c>
      <c r="E43" s="31">
        <v>289.67514138822264</v>
      </c>
      <c r="F43" s="31">
        <v>289.46303636208336</v>
      </c>
      <c r="H43" s="31">
        <v>306.6630143620834</v>
      </c>
    </row>
    <row r="44" spans="1:8" x14ac:dyDescent="0.3">
      <c r="A44" s="28" t="s">
        <v>127</v>
      </c>
      <c r="B44" s="29">
        <v>-236.18406564395264</v>
      </c>
      <c r="C44" s="29">
        <v>-261.37799609402282</v>
      </c>
      <c r="D44" s="29">
        <v>-259.23694648941546</v>
      </c>
      <c r="E44" s="29">
        <v>-245.74179721381461</v>
      </c>
      <c r="F44" s="29">
        <v>-280.62497054255164</v>
      </c>
      <c r="H44" s="29">
        <v>-284.7397955425522</v>
      </c>
    </row>
    <row r="45" spans="1:8" x14ac:dyDescent="0.3">
      <c r="A45" s="30" t="s">
        <v>128</v>
      </c>
      <c r="B45" s="31">
        <v>-124.47520415569898</v>
      </c>
      <c r="C45" s="31">
        <v>-224.66196368464625</v>
      </c>
      <c r="D45" s="31">
        <v>-231.31712540094713</v>
      </c>
      <c r="E45" s="31">
        <v>-217.82197612534628</v>
      </c>
      <c r="F45" s="31">
        <v>-237.54839646470964</v>
      </c>
      <c r="H45" s="31">
        <v>-240.22154446470904</v>
      </c>
    </row>
    <row r="46" spans="1:8" x14ac:dyDescent="0.3">
      <c r="A46" s="30" t="s">
        <v>129</v>
      </c>
      <c r="B46" s="31">
        <v>-111.70886148825457</v>
      </c>
      <c r="C46" s="31">
        <v>-36.716032409377021</v>
      </c>
      <c r="D46" s="31">
        <v>-27.91982108846878</v>
      </c>
      <c r="E46" s="31">
        <v>-27.91982108846878</v>
      </c>
      <c r="F46" s="31">
        <v>-43.076574077842452</v>
      </c>
      <c r="H46" s="31">
        <v>-44.518251077842933</v>
      </c>
    </row>
    <row r="47" spans="1:8" x14ac:dyDescent="0.3">
      <c r="A47" s="28" t="s">
        <v>130</v>
      </c>
      <c r="B47" s="29">
        <v>-200.19842756332037</v>
      </c>
      <c r="C47" s="29">
        <v>-262.41363118709887</v>
      </c>
      <c r="D47" s="29">
        <v>-124.33682784790108</v>
      </c>
      <c r="E47" s="29">
        <v>-96.688899847902576</v>
      </c>
      <c r="F47" s="29">
        <v>-115.24906314079453</v>
      </c>
      <c r="H47" s="29">
        <v>-100.74462014080018</v>
      </c>
    </row>
    <row r="48" spans="1:8" x14ac:dyDescent="0.3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  <c r="E48" s="31">
        <v>-86.859344000000419</v>
      </c>
      <c r="F48" s="31">
        <v>-86.965987000001405</v>
      </c>
      <c r="H48" s="31">
        <v>-87.720715000001292</v>
      </c>
    </row>
    <row r="49" spans="1:8" x14ac:dyDescent="0.3">
      <c r="A49" s="30" t="s">
        <v>132</v>
      </c>
      <c r="B49" s="31">
        <v>-25</v>
      </c>
      <c r="C49" s="31">
        <v>-25</v>
      </c>
      <c r="D49" s="31">
        <v>-30.585000000000001</v>
      </c>
      <c r="E49" s="31">
        <v>-30.585000000000001</v>
      </c>
      <c r="F49" s="31">
        <v>-30.677</v>
      </c>
      <c r="H49" s="31">
        <v>-30.677</v>
      </c>
    </row>
    <row r="50" spans="1:8" x14ac:dyDescent="0.3">
      <c r="A50" s="30" t="s">
        <v>133</v>
      </c>
      <c r="B50" s="31">
        <v>-297.47864893945746</v>
      </c>
      <c r="C50" s="31">
        <v>-315.97994590727842</v>
      </c>
      <c r="D50" s="31">
        <v>-212.4618123227234</v>
      </c>
      <c r="E50" s="31">
        <v>-219.06881232272337</v>
      </c>
      <c r="F50" s="31">
        <v>-228.91876243226363</v>
      </c>
      <c r="H50" s="31">
        <v>-228.2000824322642</v>
      </c>
    </row>
    <row r="51" spans="1:8" x14ac:dyDescent="0.3">
      <c r="A51" s="30" t="s">
        <v>134</v>
      </c>
      <c r="B51" s="31">
        <v>263.44812218734393</v>
      </c>
      <c r="C51" s="31">
        <v>263.44812218734393</v>
      </c>
      <c r="D51" s="31">
        <v>279.61350209790209</v>
      </c>
      <c r="E51" s="31">
        <v>279.61350209790209</v>
      </c>
      <c r="F51" s="31">
        <v>279.61350209790209</v>
      </c>
      <c r="H51" s="31">
        <v>279.61350209790209</v>
      </c>
    </row>
    <row r="52" spans="1:8" x14ac:dyDescent="0.3">
      <c r="A52" s="30" t="s">
        <v>135</v>
      </c>
      <c r="B52" s="31">
        <v>-53.925628811206877</v>
      </c>
      <c r="C52" s="31">
        <v>-63.767535467163668</v>
      </c>
      <c r="D52" s="31">
        <v>-39.789245623080092</v>
      </c>
      <c r="E52" s="31">
        <v>-39.789245623081911</v>
      </c>
      <c r="F52" s="31">
        <v>-48.300815806431444</v>
      </c>
      <c r="H52" s="31">
        <v>-33.760324806436984</v>
      </c>
    </row>
    <row r="53" spans="1:8" x14ac:dyDescent="0.3">
      <c r="A53" s="28" t="s">
        <v>136</v>
      </c>
      <c r="B53" s="29">
        <v>418.78498661984099</v>
      </c>
      <c r="C53" s="29">
        <v>527.3955387810056</v>
      </c>
      <c r="D53" s="29">
        <v>702.47895281229512</v>
      </c>
      <c r="E53" s="29">
        <v>713.32718044111198</v>
      </c>
      <c r="F53" s="29">
        <v>707.8164032965642</v>
      </c>
      <c r="H53" s="29">
        <v>608.24681281503126</v>
      </c>
    </row>
    <row r="54" spans="1:8" x14ac:dyDescent="0.3">
      <c r="A54" s="30" t="s">
        <v>137</v>
      </c>
      <c r="B54" s="31">
        <v>-25.344680533542544</v>
      </c>
      <c r="C54" s="31">
        <v>-11.365389423236195</v>
      </c>
      <c r="D54" s="31">
        <v>-9.2214758558072276</v>
      </c>
      <c r="E54" s="31">
        <v>-9.2214758558072276</v>
      </c>
      <c r="F54" s="31">
        <v>-10.506134706346131</v>
      </c>
      <c r="H54" s="31">
        <v>-19.828757187879773</v>
      </c>
    </row>
    <row r="55" spans="1:8" x14ac:dyDescent="0.3">
      <c r="A55" s="30" t="s">
        <v>138</v>
      </c>
      <c r="B55" s="31">
        <v>25.506640223102409</v>
      </c>
      <c r="C55" s="31">
        <v>75.102278751657479</v>
      </c>
      <c r="D55" s="31">
        <v>17.31145433297479</v>
      </c>
      <c r="E55" s="31">
        <v>17.31145433297479</v>
      </c>
      <c r="F55" s="31">
        <v>16.481540557704307</v>
      </c>
      <c r="H55" s="31">
        <v>16.331762557704394</v>
      </c>
    </row>
    <row r="56" spans="1:8" x14ac:dyDescent="0.3">
      <c r="A56" s="30" t="s">
        <v>139</v>
      </c>
      <c r="B56" s="31">
        <v>38.286251880278286</v>
      </c>
      <c r="C56" s="31">
        <v>59.441884862885701</v>
      </c>
      <c r="D56" s="31">
        <v>100.49253011000405</v>
      </c>
      <c r="E56" s="31">
        <v>100.49253011000405</v>
      </c>
      <c r="F56" s="31">
        <v>100.06580693208203</v>
      </c>
      <c r="H56" s="31">
        <v>66.877278932081978</v>
      </c>
    </row>
    <row r="57" spans="1:8" x14ac:dyDescent="0.3">
      <c r="A57" s="30" t="s">
        <v>140</v>
      </c>
      <c r="B57" s="31">
        <v>32.778581381333026</v>
      </c>
      <c r="C57" s="31">
        <v>16.213701615615491</v>
      </c>
      <c r="D57" s="31">
        <v>34.708273849039358</v>
      </c>
      <c r="E57" s="31">
        <v>34.708273849039358</v>
      </c>
      <c r="F57" s="31">
        <v>32.971193956030334</v>
      </c>
      <c r="H57" s="31">
        <v>32.971076956030345</v>
      </c>
    </row>
    <row r="58" spans="1:8" x14ac:dyDescent="0.3">
      <c r="A58" s="30" t="s">
        <v>141</v>
      </c>
      <c r="B58" s="31">
        <v>24.886924266282989</v>
      </c>
      <c r="C58" s="31">
        <v>53.909155380109759</v>
      </c>
      <c r="D58" s="31">
        <v>161.25228847470146</v>
      </c>
      <c r="E58" s="31">
        <v>161.25228847470146</v>
      </c>
      <c r="F58" s="31">
        <v>161.85638059664797</v>
      </c>
      <c r="H58" s="31">
        <v>161.85625259664801</v>
      </c>
    </row>
    <row r="59" spans="1:8" x14ac:dyDescent="0.3">
      <c r="A59" s="30" t="s">
        <v>142</v>
      </c>
      <c r="B59" s="31">
        <v>-23.177450227349702</v>
      </c>
      <c r="C59" s="31">
        <v>40.706124917650271</v>
      </c>
      <c r="D59" s="31">
        <v>25.037676141301517</v>
      </c>
      <c r="E59" s="31">
        <v>35.885903770118375</v>
      </c>
      <c r="F59" s="31">
        <v>36.432886780456066</v>
      </c>
      <c r="H59" s="31">
        <v>36.341259780456035</v>
      </c>
    </row>
    <row r="60" spans="1:8" x14ac:dyDescent="0.3">
      <c r="A60" s="30" t="s">
        <v>143</v>
      </c>
      <c r="B60" s="31">
        <v>-10.998821760575026</v>
      </c>
      <c r="C60" s="31">
        <v>18.917673239424886</v>
      </c>
      <c r="D60" s="31">
        <v>14.729061398964376</v>
      </c>
      <c r="E60" s="31">
        <v>14.729061398964376</v>
      </c>
      <c r="F60" s="31">
        <v>16.317546003648943</v>
      </c>
      <c r="H60" s="31">
        <v>0.43933600364897529</v>
      </c>
    </row>
    <row r="61" spans="1:8" x14ac:dyDescent="0.3">
      <c r="A61" s="30" t="s">
        <v>144</v>
      </c>
      <c r="B61" s="31">
        <v>65.126065154553714</v>
      </c>
      <c r="C61" s="31">
        <v>80.553935054914206</v>
      </c>
      <c r="D61" s="31">
        <v>100.49874358797027</v>
      </c>
      <c r="E61" s="31">
        <v>100.49874358797027</v>
      </c>
      <c r="F61" s="31">
        <v>101.07955439741201</v>
      </c>
      <c r="H61" s="31">
        <v>41.021342397411928</v>
      </c>
    </row>
    <row r="62" spans="1:8" x14ac:dyDescent="0.3">
      <c r="A62" s="30" t="s">
        <v>145</v>
      </c>
      <c r="B62" s="31">
        <v>-1.1408201099451674</v>
      </c>
      <c r="C62" s="31">
        <v>-13.331307752199734</v>
      </c>
      <c r="D62" s="31">
        <v>14.694724619737599</v>
      </c>
      <c r="E62" s="31">
        <v>14.694724619737599</v>
      </c>
      <c r="F62" s="31">
        <v>14.362587257665808</v>
      </c>
      <c r="H62" s="31">
        <v>12.697723257665785</v>
      </c>
    </row>
    <row r="63" spans="1:8" x14ac:dyDescent="0.3">
      <c r="A63" s="30" t="s">
        <v>146</v>
      </c>
      <c r="B63" s="31">
        <v>0.79621668671382118</v>
      </c>
      <c r="C63" s="31">
        <v>4.2390151148252926</v>
      </c>
      <c r="D63" s="31">
        <v>5.7578190230791506</v>
      </c>
      <c r="E63" s="31">
        <v>5.7578190230791506</v>
      </c>
      <c r="F63" s="31">
        <v>4.9892381188384975</v>
      </c>
      <c r="H63" s="31">
        <v>7.3428081188384757</v>
      </c>
    </row>
    <row r="64" spans="1:8" x14ac:dyDescent="0.3">
      <c r="A64" s="30" t="s">
        <v>147</v>
      </c>
      <c r="B64" s="31">
        <v>34.56038067875933</v>
      </c>
      <c r="C64" s="31">
        <v>38.304790192777361</v>
      </c>
      <c r="D64" s="31">
        <v>33.756972533041818</v>
      </c>
      <c r="E64" s="31">
        <v>33.756972533041818</v>
      </c>
      <c r="F64" s="31">
        <v>35.439560465968988</v>
      </c>
      <c r="H64" s="31">
        <v>34.596748465969014</v>
      </c>
    </row>
    <row r="65" spans="1:8" x14ac:dyDescent="0.3">
      <c r="A65" s="30" t="s">
        <v>148</v>
      </c>
      <c r="B65" s="31">
        <v>-0.30658359305705574</v>
      </c>
      <c r="C65" s="31">
        <v>11.152621406942977</v>
      </c>
      <c r="D65" s="31">
        <v>14.497117349265693</v>
      </c>
      <c r="E65" s="31">
        <v>14.497117349265693</v>
      </c>
      <c r="F65" s="31">
        <v>14.173158282523431</v>
      </c>
      <c r="H65" s="31">
        <v>14.427951282523438</v>
      </c>
    </row>
    <row r="66" spans="1:8" x14ac:dyDescent="0.3">
      <c r="A66" s="30" t="s">
        <v>149</v>
      </c>
      <c r="B66" s="31">
        <v>1.671894</v>
      </c>
      <c r="C66" s="31">
        <v>-0.71795699999999929</v>
      </c>
      <c r="D66" s="31">
        <v>-0.71795699999999929</v>
      </c>
      <c r="E66" s="31">
        <v>-0.71795699999999929</v>
      </c>
      <c r="F66" s="31">
        <v>-0.68765699999999885</v>
      </c>
      <c r="H66" s="31">
        <v>-0.68765699999999885</v>
      </c>
    </row>
    <row r="67" spans="1:8" x14ac:dyDescent="0.3">
      <c r="A67" s="30" t="s">
        <v>150</v>
      </c>
      <c r="B67" s="31">
        <v>45.195711196483373</v>
      </c>
      <c r="C67" s="31">
        <v>50.549377196483356</v>
      </c>
      <c r="D67" s="31">
        <v>73.453684398505814</v>
      </c>
      <c r="E67" s="31">
        <v>73.453684398505814</v>
      </c>
      <c r="F67" s="31">
        <v>73.385352275128014</v>
      </c>
      <c r="H67" s="31">
        <v>101.40069527512802</v>
      </c>
    </row>
    <row r="68" spans="1:8" x14ac:dyDescent="0.3">
      <c r="A68" s="30" t="s">
        <v>151</v>
      </c>
      <c r="B68" s="31">
        <v>1.1679552243406326</v>
      </c>
      <c r="C68" s="31">
        <v>0.41572522434063225</v>
      </c>
      <c r="D68" s="31">
        <v>-1.6954234975546718</v>
      </c>
      <c r="E68" s="31">
        <v>-1.6954234975546718</v>
      </c>
      <c r="F68" s="31">
        <v>-1.7188597684236686</v>
      </c>
      <c r="H68" s="31">
        <v>-1.6800897684236689</v>
      </c>
    </row>
    <row r="69" spans="1:8" x14ac:dyDescent="0.3">
      <c r="A69" s="30" t="s">
        <v>152</v>
      </c>
      <c r="B69" s="31">
        <v>-25.112167751124389</v>
      </c>
      <c r="C69" s="31">
        <v>-25.121372792362862</v>
      </c>
      <c r="D69" s="31">
        <v>-25.121372792362862</v>
      </c>
      <c r="E69" s="31">
        <v>-25.121372792362862</v>
      </c>
      <c r="F69" s="31">
        <v>-25.132582765542722</v>
      </c>
      <c r="H69" s="31">
        <v>-23.242906765542713</v>
      </c>
    </row>
    <row r="70" spans="1:8" x14ac:dyDescent="0.3">
      <c r="A70" s="30" t="s">
        <v>153</v>
      </c>
      <c r="B70" s="31">
        <v>112.97797118030283</v>
      </c>
      <c r="C70" s="31">
        <v>47.2870532386506</v>
      </c>
      <c r="D70" s="31">
        <v>111.87747815056198</v>
      </c>
      <c r="E70" s="31">
        <v>111.87747815056198</v>
      </c>
      <c r="F70" s="31">
        <v>113.90948774591374</v>
      </c>
      <c r="H70" s="31">
        <v>102.32287274591388</v>
      </c>
    </row>
    <row r="71" spans="1:8" x14ac:dyDescent="0.3">
      <c r="A71" s="30" t="s">
        <v>154</v>
      </c>
      <c r="B71" s="31">
        <v>121.91091872328444</v>
      </c>
      <c r="C71" s="31">
        <v>81.138229552525843</v>
      </c>
      <c r="D71" s="31">
        <v>31.167357988871558</v>
      </c>
      <c r="E71" s="31">
        <v>31.167357988871558</v>
      </c>
      <c r="F71" s="31">
        <v>24.397344166856236</v>
      </c>
      <c r="H71" s="31">
        <v>25.059115166857353</v>
      </c>
    </row>
    <row r="72" spans="1:8" x14ac:dyDescent="0.3">
      <c r="A72" s="28" t="s">
        <v>155</v>
      </c>
      <c r="B72" s="29">
        <v>246.3</v>
      </c>
      <c r="C72" s="29">
        <v>246.3</v>
      </c>
      <c r="D72" s="29">
        <v>246.3</v>
      </c>
      <c r="E72" s="29">
        <v>251.3</v>
      </c>
      <c r="F72" s="29">
        <v>251.3</v>
      </c>
      <c r="H72" s="29">
        <v>251.3</v>
      </c>
    </row>
    <row r="73" spans="1:8" x14ac:dyDescent="0.3">
      <c r="A73" s="28" t="s">
        <v>156</v>
      </c>
      <c r="B73" s="29">
        <v>20.477504246857279</v>
      </c>
      <c r="C73" s="29">
        <v>20.362429041015275</v>
      </c>
      <c r="D73" s="29">
        <v>31.305866815429908</v>
      </c>
      <c r="E73" s="29">
        <v>20.362428599350096</v>
      </c>
      <c r="F73" s="29">
        <v>20.947231019832543</v>
      </c>
      <c r="H73" s="29">
        <v>-271.66816898016987</v>
      </c>
    </row>
    <row r="74" spans="1:8" x14ac:dyDescent="0.3">
      <c r="A74" s="26" t="s">
        <v>157</v>
      </c>
      <c r="B74" s="58">
        <v>-282.21512218687167</v>
      </c>
      <c r="C74" s="58">
        <v>-468.69994603733903</v>
      </c>
      <c r="D74" s="58">
        <v>-231.36599960320927</v>
      </c>
      <c r="E74" s="58">
        <v>-234.62924397614825</v>
      </c>
      <c r="F74" s="58">
        <v>-189.11645145250441</v>
      </c>
      <c r="H74" s="61">
        <v>113.15433954749096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283E-35D3-483B-8F7D-49F8864551FA}">
  <sheetPr>
    <tabColor rgb="FF13B5EA"/>
  </sheetPr>
  <dimension ref="A1:H76"/>
  <sheetViews>
    <sheetView showGridLines="0" zoomScaleNormal="100" workbookViewId="0">
      <selection activeCell="I73" sqref="I73"/>
    </sheetView>
  </sheetViews>
  <sheetFormatPr defaultRowHeight="14.4" x14ac:dyDescent="0.3"/>
  <cols>
    <col min="1" max="1" width="40.6640625" customWidth="1"/>
    <col min="2" max="16" width="12.6640625" customWidth="1"/>
    <col min="18" max="26" width="12.6640625" customWidth="1"/>
    <col min="28" max="33" width="12.6640625" customWidth="1"/>
    <col min="35" max="38" width="12.6640625" customWidth="1"/>
  </cols>
  <sheetData>
    <row r="1" spans="1:8" x14ac:dyDescent="0.3">
      <c r="A1" s="33" t="s">
        <v>183</v>
      </c>
      <c r="B1" s="33"/>
      <c r="C1" s="33"/>
      <c r="D1" s="33"/>
      <c r="E1" s="33"/>
      <c r="F1" s="33"/>
      <c r="G1" s="34"/>
      <c r="H1" s="34" t="s">
        <v>196</v>
      </c>
    </row>
    <row r="2" spans="1:8" x14ac:dyDescent="0.3">
      <c r="A2" s="26"/>
      <c r="B2" s="27" t="s">
        <v>181</v>
      </c>
      <c r="C2" s="27" t="s">
        <v>192</v>
      </c>
      <c r="D2" s="27" t="s">
        <v>193</v>
      </c>
      <c r="E2" s="27" t="s">
        <v>194</v>
      </c>
      <c r="F2" s="27" t="s">
        <v>195</v>
      </c>
      <c r="H2" s="60" t="s">
        <v>195</v>
      </c>
    </row>
    <row r="3" spans="1:8" x14ac:dyDescent="0.3">
      <c r="A3" s="28" t="s">
        <v>7</v>
      </c>
      <c r="B3" s="29">
        <v>-610.86060361577984</v>
      </c>
      <c r="C3" s="29">
        <v>-765.74060361577722</v>
      </c>
      <c r="D3" s="29">
        <v>-773.73760361578024</v>
      </c>
      <c r="E3" s="29">
        <v>-832.6376036157817</v>
      </c>
      <c r="F3" s="29">
        <v>-635.33160361578484</v>
      </c>
      <c r="H3" s="29">
        <v>-88.858977999996569</v>
      </c>
    </row>
    <row r="4" spans="1:8" x14ac:dyDescent="0.3">
      <c r="A4" s="30" t="s">
        <v>87</v>
      </c>
      <c r="B4" s="31">
        <v>-101.04399999999987</v>
      </c>
      <c r="C4" s="31">
        <v>-187.04399999999987</v>
      </c>
      <c r="D4" s="31">
        <v>-187.04399999999987</v>
      </c>
      <c r="E4" s="31">
        <v>-187.04399999999987</v>
      </c>
      <c r="F4" s="31">
        <v>-174.04399999999987</v>
      </c>
      <c r="H4" s="31">
        <v>-1.8810000000003129</v>
      </c>
    </row>
    <row r="5" spans="1:8" x14ac:dyDescent="0.3">
      <c r="A5" s="30" t="s">
        <v>88</v>
      </c>
      <c r="B5" s="31">
        <v>-54.728000000000065</v>
      </c>
      <c r="C5" s="31">
        <v>-21.728000000000065</v>
      </c>
      <c r="D5" s="31">
        <v>-9.7280000000000655</v>
      </c>
      <c r="E5" s="31">
        <v>-4.7280000000000655</v>
      </c>
      <c r="F5" s="31">
        <v>42.271999999999935</v>
      </c>
      <c r="H5" s="31">
        <v>63.759000000000015</v>
      </c>
    </row>
    <row r="6" spans="1:8" x14ac:dyDescent="0.3">
      <c r="A6" s="30" t="s">
        <v>89</v>
      </c>
      <c r="B6" s="31">
        <v>-216.46399999999994</v>
      </c>
      <c r="C6" s="31">
        <v>-303.46399999999994</v>
      </c>
      <c r="D6" s="31">
        <v>-357.46399999999994</v>
      </c>
      <c r="E6" s="31">
        <v>-350.46399999999994</v>
      </c>
      <c r="F6" s="31">
        <v>-299.46399999999994</v>
      </c>
      <c r="H6" s="31">
        <v>20.57799999999952</v>
      </c>
    </row>
    <row r="7" spans="1:8" x14ac:dyDescent="0.3">
      <c r="A7" s="30" t="s">
        <v>90</v>
      </c>
      <c r="B7" s="31">
        <v>24.140999999994165</v>
      </c>
      <c r="C7" s="31">
        <v>-18.339000000000851</v>
      </c>
      <c r="D7" s="31">
        <v>-20.33600000000024</v>
      </c>
      <c r="E7" s="31">
        <v>-26.236000000001695</v>
      </c>
      <c r="F7" s="31">
        <v>6.0699999999951615</v>
      </c>
      <c r="H7" s="31">
        <v>4.6999999999970896</v>
      </c>
    </row>
    <row r="8" spans="1:8" x14ac:dyDescent="0.3">
      <c r="A8" s="30" t="s">
        <v>91</v>
      </c>
      <c r="B8" s="31">
        <v>-148.37299999999959</v>
      </c>
      <c r="C8" s="31">
        <v>-156.37299999999959</v>
      </c>
      <c r="D8" s="31">
        <v>-132.37299999999959</v>
      </c>
      <c r="E8" s="31">
        <v>-179.37299999999959</v>
      </c>
      <c r="F8" s="31">
        <v>-128.37299999999959</v>
      </c>
      <c r="H8" s="31">
        <v>-66.282999999999447</v>
      </c>
    </row>
    <row r="9" spans="1:8" x14ac:dyDescent="0.3">
      <c r="A9" s="30" t="s">
        <v>92</v>
      </c>
      <c r="B9" s="31">
        <v>-36.985999999999876</v>
      </c>
      <c r="C9" s="31">
        <v>3.0140000000001237</v>
      </c>
      <c r="D9" s="31">
        <v>15.014000000000124</v>
      </c>
      <c r="E9" s="31">
        <v>-22.985999999999876</v>
      </c>
      <c r="F9" s="31">
        <v>-19.985999999999876</v>
      </c>
      <c r="H9" s="31">
        <v>2.6739999999999782</v>
      </c>
    </row>
    <row r="10" spans="1:8" x14ac:dyDescent="0.3">
      <c r="A10" s="30" t="s">
        <v>93</v>
      </c>
      <c r="B10" s="31">
        <v>2.9200000000000017</v>
      </c>
      <c r="C10" s="31">
        <v>0.92000000000000171</v>
      </c>
      <c r="D10" s="31">
        <v>0.92000000000000171</v>
      </c>
      <c r="E10" s="31">
        <v>0.92000000000000171</v>
      </c>
      <c r="F10" s="31">
        <v>0.92000000000000171</v>
      </c>
      <c r="H10" s="31">
        <v>0.12900000000000489</v>
      </c>
    </row>
    <row r="11" spans="1:8" x14ac:dyDescent="0.3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  <c r="E11" s="31">
        <v>-11.194000000000017</v>
      </c>
      <c r="F11" s="31">
        <v>-11.194000000000017</v>
      </c>
      <c r="H11" s="31">
        <v>-78.135999999999996</v>
      </c>
    </row>
    <row r="12" spans="1:8" x14ac:dyDescent="0.3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  <c r="E12" s="31">
        <v>-51.532603615779635</v>
      </c>
      <c r="F12" s="31">
        <v>-51.532603615779635</v>
      </c>
      <c r="H12" s="31">
        <v>-34.398978000000056</v>
      </c>
    </row>
    <row r="13" spans="1:8" x14ac:dyDescent="0.3">
      <c r="A13" s="28" t="s">
        <v>96</v>
      </c>
      <c r="B13" s="29">
        <v>276.19951200099968</v>
      </c>
      <c r="C13" s="29">
        <v>245.39368148825679</v>
      </c>
      <c r="D13" s="29">
        <v>195.95639749819202</v>
      </c>
      <c r="E13" s="29">
        <v>188.00639749819175</v>
      </c>
      <c r="F13" s="29">
        <v>192.62761825616781</v>
      </c>
      <c r="H13" s="29">
        <v>141.72313825616675</v>
      </c>
    </row>
    <row r="14" spans="1:8" x14ac:dyDescent="0.3">
      <c r="A14" s="30" t="s">
        <v>97</v>
      </c>
      <c r="B14" s="31">
        <v>110.83784993886798</v>
      </c>
      <c r="C14" s="31">
        <v>102.53351728313237</v>
      </c>
      <c r="D14" s="31">
        <v>102.53351728313237</v>
      </c>
      <c r="E14" s="31">
        <v>102.53351728313237</v>
      </c>
      <c r="F14" s="31">
        <v>108.53477497065739</v>
      </c>
      <c r="H14" s="31">
        <v>162.22555497065736</v>
      </c>
    </row>
    <row r="15" spans="1:8" x14ac:dyDescent="0.3">
      <c r="A15" s="30" t="s">
        <v>98</v>
      </c>
      <c r="B15" s="31">
        <v>196.53157724868197</v>
      </c>
      <c r="C15" s="31">
        <v>226.83656852437275</v>
      </c>
      <c r="D15" s="31">
        <v>195.81270189167174</v>
      </c>
      <c r="E15" s="31">
        <v>195.81270189167174</v>
      </c>
      <c r="F15" s="31">
        <v>197.16074682486146</v>
      </c>
      <c r="H15" s="31">
        <v>191.96098682486138</v>
      </c>
    </row>
    <row r="16" spans="1:8" x14ac:dyDescent="0.3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  <c r="E16" s="31">
        <v>-32.572000000000003</v>
      </c>
      <c r="F16" s="31">
        <v>-32.572000000000003</v>
      </c>
      <c r="H16" s="31">
        <v>-27.562000000000012</v>
      </c>
    </row>
    <row r="17" spans="1:8" x14ac:dyDescent="0.3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  <c r="E17" s="31">
        <v>-53.360481031294725</v>
      </c>
      <c r="F17" s="31">
        <v>-53.348122695118235</v>
      </c>
      <c r="H17" s="31">
        <v>-54.045383695118247</v>
      </c>
    </row>
    <row r="18" spans="1:8" x14ac:dyDescent="0.3">
      <c r="A18" s="30" t="s">
        <v>101</v>
      </c>
      <c r="B18" s="31">
        <v>35.097762860272098</v>
      </c>
      <c r="C18" s="31">
        <v>-22.32014173343606</v>
      </c>
      <c r="D18" s="31">
        <v>-40.733559090799702</v>
      </c>
      <c r="E18" s="31">
        <v>-40.733559090799702</v>
      </c>
      <c r="F18" s="31">
        <v>-37.493659109296686</v>
      </c>
      <c r="H18" s="31">
        <v>-133.72109810929715</v>
      </c>
    </row>
    <row r="19" spans="1:8" x14ac:dyDescent="0.3">
      <c r="A19" s="30" t="s">
        <v>102</v>
      </c>
      <c r="B19" s="31">
        <v>7.7060000000000173</v>
      </c>
      <c r="C19" s="31">
        <v>15.706000000000017</v>
      </c>
      <c r="D19" s="31">
        <v>15.706000000000017</v>
      </c>
      <c r="E19" s="31">
        <v>15.706000000000017</v>
      </c>
      <c r="F19" s="31">
        <v>7.3450000000000273</v>
      </c>
      <c r="H19" s="31">
        <v>0</v>
      </c>
    </row>
    <row r="20" spans="1:8" x14ac:dyDescent="0.3">
      <c r="A20" s="30" t="s">
        <v>103</v>
      </c>
      <c r="B20" s="31">
        <v>2.0092710000000125</v>
      </c>
      <c r="C20" s="31">
        <v>2.8743690000000299</v>
      </c>
      <c r="D20" s="31">
        <v>2.8743690000000299</v>
      </c>
      <c r="E20" s="31">
        <v>2.8743690000000299</v>
      </c>
      <c r="F20" s="31">
        <v>3.5571090000000254</v>
      </c>
      <c r="H20" s="31">
        <v>3.5565130000000238</v>
      </c>
    </row>
    <row r="21" spans="1:8" x14ac:dyDescent="0.3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  <c r="E21" s="31">
        <v>-18.001299133058552</v>
      </c>
      <c r="F21" s="31">
        <v>-16.933812443238025</v>
      </c>
      <c r="H21" s="31">
        <v>-16.783993443238018</v>
      </c>
    </row>
    <row r="22" spans="1:8" x14ac:dyDescent="0.3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  <c r="E22" s="31">
        <v>-2.3081054214593166</v>
      </c>
      <c r="F22" s="31">
        <v>-1.6776722916982294</v>
      </c>
      <c r="H22" s="31">
        <v>11.216304708301777</v>
      </c>
    </row>
    <row r="23" spans="1:8" x14ac:dyDescent="0.3">
      <c r="A23" s="30" t="s">
        <v>106</v>
      </c>
      <c r="B23" s="31">
        <v>23.287632999999971</v>
      </c>
      <c r="C23" s="31">
        <v>26.005253999999979</v>
      </c>
      <c r="D23" s="31">
        <v>26.005253999999979</v>
      </c>
      <c r="E23" s="31">
        <v>18.055253999999991</v>
      </c>
      <c r="F23" s="31">
        <v>18.055253999999991</v>
      </c>
      <c r="H23" s="31">
        <v>4.8762540000000172</v>
      </c>
    </row>
    <row r="24" spans="1:8" x14ac:dyDescent="0.3">
      <c r="A24" s="28" t="s">
        <v>107</v>
      </c>
      <c r="B24" s="29">
        <v>12.066243458721146</v>
      </c>
      <c r="C24" s="29">
        <v>24.347316260031221</v>
      </c>
      <c r="D24" s="29">
        <v>24.347316260031221</v>
      </c>
      <c r="E24" s="29">
        <v>20.347316260031221</v>
      </c>
      <c r="F24" s="29">
        <v>103.82408474446129</v>
      </c>
      <c r="H24" s="29">
        <v>15.016487225995661</v>
      </c>
    </row>
    <row r="25" spans="1:8" x14ac:dyDescent="0.3">
      <c r="A25" s="30" t="s">
        <v>108</v>
      </c>
      <c r="B25" s="31">
        <v>16.388552724309193</v>
      </c>
      <c r="C25" s="31">
        <v>30.498552724309775</v>
      </c>
      <c r="D25" s="31">
        <v>30.498552724309775</v>
      </c>
      <c r="E25" s="31">
        <v>26.498552724309775</v>
      </c>
      <c r="F25" s="31">
        <v>64.79155272430944</v>
      </c>
      <c r="H25" s="31">
        <v>25.303753205844259</v>
      </c>
    </row>
    <row r="26" spans="1:8" x14ac:dyDescent="0.3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  <c r="E26" s="31">
        <v>-6.1512364642790089</v>
      </c>
      <c r="F26" s="31">
        <v>39.032532020151848</v>
      </c>
      <c r="H26" s="31">
        <v>-10.287265979848144</v>
      </c>
    </row>
    <row r="27" spans="1:8" x14ac:dyDescent="0.3">
      <c r="A27" s="28" t="s">
        <v>110</v>
      </c>
      <c r="B27" s="29">
        <v>78.482090112129754</v>
      </c>
      <c r="C27" s="29">
        <v>78.36079111861909</v>
      </c>
      <c r="D27" s="29">
        <v>14.871634963969882</v>
      </c>
      <c r="E27" s="29">
        <v>32.234632963969489</v>
      </c>
      <c r="F27" s="29">
        <v>32.031949860146597</v>
      </c>
      <c r="H27" s="29">
        <v>-59.717544139854454</v>
      </c>
    </row>
    <row r="28" spans="1:8" x14ac:dyDescent="0.3">
      <c r="A28" s="30" t="s">
        <v>111</v>
      </c>
      <c r="B28" s="31">
        <v>19.762002000000166</v>
      </c>
      <c r="C28" s="31">
        <v>19.762002000000166</v>
      </c>
      <c r="D28" s="31">
        <v>19.762002000000166</v>
      </c>
      <c r="E28" s="31">
        <v>37.125</v>
      </c>
      <c r="F28" s="31">
        <v>37.125</v>
      </c>
      <c r="H28" s="31">
        <v>37.125</v>
      </c>
    </row>
    <row r="29" spans="1:8" x14ac:dyDescent="0.3">
      <c r="A29" s="30" t="s">
        <v>112</v>
      </c>
      <c r="B29" s="31">
        <v>73.066981286792725</v>
      </c>
      <c r="C29" s="31">
        <v>73.066981286792725</v>
      </c>
      <c r="D29" s="31">
        <v>20.075534673358675</v>
      </c>
      <c r="E29" s="31">
        <v>20.075534673358675</v>
      </c>
      <c r="F29" s="31">
        <v>20.07553467335822</v>
      </c>
      <c r="H29" s="31">
        <v>-6.6319023266427166</v>
      </c>
    </row>
    <row r="30" spans="1:8" x14ac:dyDescent="0.3">
      <c r="A30" s="30" t="s">
        <v>113</v>
      </c>
      <c r="B30" s="31">
        <v>92.244</v>
      </c>
      <c r="C30" s="31">
        <v>92.244</v>
      </c>
      <c r="D30" s="31">
        <v>92.244</v>
      </c>
      <c r="E30" s="31">
        <v>92.244</v>
      </c>
      <c r="F30" s="31">
        <v>92.244</v>
      </c>
      <c r="H30" s="31">
        <v>0</v>
      </c>
    </row>
    <row r="31" spans="1:8" x14ac:dyDescent="0.3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  <c r="E31" s="31">
        <v>-117.20990170938913</v>
      </c>
      <c r="F31" s="31">
        <v>-117.41258481321157</v>
      </c>
      <c r="H31" s="31">
        <v>-90.210641813211566</v>
      </c>
    </row>
    <row r="32" spans="1:8" x14ac:dyDescent="0.3">
      <c r="A32" s="28" t="s">
        <v>115</v>
      </c>
      <c r="B32" s="29">
        <v>147.13247565107304</v>
      </c>
      <c r="C32" s="29">
        <v>21.233092837146614</v>
      </c>
      <c r="D32" s="29">
        <v>78.12417694557189</v>
      </c>
      <c r="E32" s="29">
        <v>85.010595407511573</v>
      </c>
      <c r="F32" s="29">
        <v>-61.046175123703506</v>
      </c>
      <c r="H32" s="29">
        <v>253.82451126051819</v>
      </c>
    </row>
    <row r="33" spans="1:8" x14ac:dyDescent="0.3">
      <c r="A33" s="30" t="s">
        <v>116</v>
      </c>
      <c r="B33" s="31">
        <v>21</v>
      </c>
      <c r="C33" s="31">
        <v>21</v>
      </c>
      <c r="D33" s="31">
        <v>21</v>
      </c>
      <c r="E33" s="31">
        <v>21</v>
      </c>
      <c r="F33" s="31">
        <v>21</v>
      </c>
      <c r="H33" s="31">
        <v>19.557649000000001</v>
      </c>
    </row>
    <row r="34" spans="1:8" x14ac:dyDescent="0.3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  <c r="E34" s="31">
        <v>-105.39010019504076</v>
      </c>
      <c r="F34" s="31">
        <v>-150.49874719504078</v>
      </c>
      <c r="H34" s="31">
        <v>-131.79744019504051</v>
      </c>
    </row>
    <row r="35" spans="1:8" x14ac:dyDescent="0.3">
      <c r="A35" s="30" t="s">
        <v>118</v>
      </c>
      <c r="B35" s="31">
        <v>168.10715568095247</v>
      </c>
      <c r="C35" s="31">
        <v>152.9971536932353</v>
      </c>
      <c r="D35" s="31">
        <v>98.743106374438867</v>
      </c>
      <c r="E35" s="31">
        <v>166.00779900780753</v>
      </c>
      <c r="F35" s="31">
        <v>144.46724008272849</v>
      </c>
      <c r="H35" s="31">
        <v>-255.06202091727118</v>
      </c>
    </row>
    <row r="36" spans="1:8" x14ac:dyDescent="0.3">
      <c r="A36" s="30" t="s">
        <v>119</v>
      </c>
      <c r="B36" s="31">
        <v>63.559002675854117</v>
      </c>
      <c r="C36" s="31">
        <v>60.995795058636531</v>
      </c>
      <c r="D36" s="31">
        <v>57.951464294586685</v>
      </c>
      <c r="E36" s="31">
        <v>61.85818588051643</v>
      </c>
      <c r="F36" s="31">
        <v>63.150768875540052</v>
      </c>
      <c r="H36" s="31">
        <v>32.930919875539757</v>
      </c>
    </row>
    <row r="37" spans="1:8" x14ac:dyDescent="0.3">
      <c r="A37" s="30" t="s">
        <v>120</v>
      </c>
      <c r="B37" s="31">
        <v>4.6077480000003561</v>
      </c>
      <c r="C37" s="31">
        <v>4.6077480000003561</v>
      </c>
      <c r="D37" s="31">
        <v>4.6077480000003561</v>
      </c>
      <c r="E37" s="31">
        <v>4.6077480000003561</v>
      </c>
      <c r="F37" s="31">
        <v>4.6077480000003561</v>
      </c>
      <c r="H37" s="31">
        <v>2.5970000000002074</v>
      </c>
    </row>
    <row r="38" spans="1:8" x14ac:dyDescent="0.3">
      <c r="A38" s="30" t="s">
        <v>121</v>
      </c>
      <c r="B38" s="31">
        <v>-0.16383199999836506</v>
      </c>
      <c r="C38" s="31">
        <v>0</v>
      </c>
      <c r="D38" s="31">
        <v>0</v>
      </c>
      <c r="E38" s="31">
        <v>0</v>
      </c>
      <c r="F38" s="31">
        <v>0</v>
      </c>
      <c r="H38" s="31">
        <v>0</v>
      </c>
    </row>
    <row r="39" spans="1:8" x14ac:dyDescent="0.3">
      <c r="A39" s="30" t="s">
        <v>122</v>
      </c>
      <c r="B39" s="31">
        <v>-10.97399999999999</v>
      </c>
      <c r="C39" s="31">
        <v>-10.97399999999999</v>
      </c>
      <c r="D39" s="31">
        <v>-10.97399999999999</v>
      </c>
      <c r="E39" s="31">
        <v>-10.97399999999999</v>
      </c>
      <c r="F39" s="31">
        <v>-10.97399999999999</v>
      </c>
      <c r="H39" s="31">
        <v>-10.97399999999999</v>
      </c>
    </row>
    <row r="40" spans="1:8" x14ac:dyDescent="0.3">
      <c r="A40" s="30" t="s">
        <v>123</v>
      </c>
      <c r="B40" s="31">
        <v>110.17517652217407</v>
      </c>
      <c r="C40" s="31">
        <v>147.32032207373391</v>
      </c>
      <c r="D40" s="31">
        <v>137.75013707373523</v>
      </c>
      <c r="E40" s="31">
        <v>12.898162187842672</v>
      </c>
      <c r="F40" s="31">
        <v>-57.726536968695427</v>
      </c>
      <c r="H40" s="31">
        <v>646.92842941552249</v>
      </c>
    </row>
    <row r="41" spans="1:8" x14ac:dyDescent="0.3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  <c r="E41" s="31">
        <v>-22.124064882478933</v>
      </c>
      <c r="F41" s="31">
        <v>-29.934954990347023</v>
      </c>
      <c r="H41" s="31">
        <v>-22.418310990341979</v>
      </c>
    </row>
    <row r="42" spans="1:8" x14ac:dyDescent="0.3">
      <c r="A42" s="30" t="s">
        <v>125</v>
      </c>
      <c r="B42" s="31">
        <v>-194.8636755633687</v>
      </c>
      <c r="C42" s="31">
        <v>-332.54827597935594</v>
      </c>
      <c r="D42" s="31">
        <v>-332.54827597935594</v>
      </c>
      <c r="E42" s="31">
        <v>-332.54827597935594</v>
      </c>
      <c r="F42" s="31">
        <v>-334.60072928997431</v>
      </c>
      <c r="H42" s="31">
        <v>-334.60072928997431</v>
      </c>
    </row>
    <row r="43" spans="1:8" x14ac:dyDescent="0.3">
      <c r="A43" s="30" t="s">
        <v>126</v>
      </c>
      <c r="B43" s="31">
        <v>292.45452707314791</v>
      </c>
      <c r="C43" s="31">
        <v>292.30414138822266</v>
      </c>
      <c r="D43" s="31">
        <v>292.30414138822266</v>
      </c>
      <c r="E43" s="31">
        <v>289.67514138822264</v>
      </c>
      <c r="F43" s="31">
        <v>289.46303636208336</v>
      </c>
      <c r="H43" s="31">
        <v>306.6630143620834</v>
      </c>
    </row>
    <row r="44" spans="1:8" x14ac:dyDescent="0.3">
      <c r="A44" s="28" t="s">
        <v>127</v>
      </c>
      <c r="B44" s="29">
        <v>-269.7891385299381</v>
      </c>
      <c r="C44" s="29">
        <v>-341.83196247476189</v>
      </c>
      <c r="D44" s="29">
        <v>-342.16514787015421</v>
      </c>
      <c r="E44" s="29">
        <v>-332.96999859455354</v>
      </c>
      <c r="F44" s="29">
        <v>-381.80930411383088</v>
      </c>
      <c r="H44" s="29">
        <v>-385.41721311383208</v>
      </c>
    </row>
    <row r="45" spans="1:8" x14ac:dyDescent="0.3">
      <c r="A45" s="30" t="s">
        <v>128</v>
      </c>
      <c r="B45" s="31">
        <v>-194.37543544839991</v>
      </c>
      <c r="C45" s="31">
        <v>-311.90320664561114</v>
      </c>
      <c r="D45" s="31">
        <v>-321.03260336191124</v>
      </c>
      <c r="E45" s="31">
        <v>-311.83745408631057</v>
      </c>
      <c r="F45" s="31">
        <v>-344.70787894501882</v>
      </c>
      <c r="H45" s="31">
        <v>-349.88890294501925</v>
      </c>
    </row>
    <row r="46" spans="1:8" x14ac:dyDescent="0.3">
      <c r="A46" s="30" t="s">
        <v>129</v>
      </c>
      <c r="B46" s="31">
        <v>-75.413703081538415</v>
      </c>
      <c r="C46" s="31">
        <v>-29.928755829151214</v>
      </c>
      <c r="D46" s="31">
        <v>-21.1325445082432</v>
      </c>
      <c r="E46" s="31">
        <v>-21.1325445082432</v>
      </c>
      <c r="F46" s="31">
        <v>-37.101425168812284</v>
      </c>
      <c r="H46" s="31">
        <v>-35.528310168812595</v>
      </c>
    </row>
    <row r="47" spans="1:8" x14ac:dyDescent="0.3">
      <c r="A47" s="28" t="s">
        <v>130</v>
      </c>
      <c r="B47" s="29">
        <v>-237.82346188358679</v>
      </c>
      <c r="C47" s="29">
        <v>-321.77505379584181</v>
      </c>
      <c r="D47" s="29">
        <v>-183.69825045664584</v>
      </c>
      <c r="E47" s="29">
        <v>-156.05032245664734</v>
      </c>
      <c r="F47" s="29">
        <v>-174.7155005663717</v>
      </c>
      <c r="H47" s="29">
        <v>-158.62997056637869</v>
      </c>
    </row>
    <row r="48" spans="1:8" x14ac:dyDescent="0.3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  <c r="E48" s="31">
        <v>-86.859344000000419</v>
      </c>
      <c r="F48" s="31">
        <v>-86.965987000001405</v>
      </c>
      <c r="H48" s="31">
        <v>-87.720715000001292</v>
      </c>
    </row>
    <row r="49" spans="1:8" x14ac:dyDescent="0.3">
      <c r="A49" s="30" t="s">
        <v>132</v>
      </c>
      <c r="B49" s="31">
        <v>-25</v>
      </c>
      <c r="C49" s="31">
        <v>-25</v>
      </c>
      <c r="D49" s="31">
        <v>-30.585000000000001</v>
      </c>
      <c r="E49" s="31">
        <v>-30.585000000000001</v>
      </c>
      <c r="F49" s="31">
        <v>-30.677</v>
      </c>
      <c r="H49" s="31">
        <v>-30.677</v>
      </c>
    </row>
    <row r="50" spans="1:8" x14ac:dyDescent="0.3">
      <c r="A50" s="30" t="s">
        <v>133</v>
      </c>
      <c r="B50" s="31">
        <v>-331.40329626433447</v>
      </c>
      <c r="C50" s="31">
        <v>-365.72116003204872</v>
      </c>
      <c r="D50" s="31">
        <v>-262.2030264474937</v>
      </c>
      <c r="E50" s="31">
        <v>-268.81002644749367</v>
      </c>
      <c r="F50" s="31">
        <v>-279.16173672227615</v>
      </c>
      <c r="H50" s="31">
        <v>-280.65100972227725</v>
      </c>
    </row>
    <row r="51" spans="1:8" x14ac:dyDescent="0.3">
      <c r="A51" s="30" t="s">
        <v>134</v>
      </c>
      <c r="B51" s="31">
        <v>263.44812218734393</v>
      </c>
      <c r="C51" s="31">
        <v>263.44812218734393</v>
      </c>
      <c r="D51" s="31">
        <v>279.61350209790209</v>
      </c>
      <c r="E51" s="31">
        <v>279.61350209790209</v>
      </c>
      <c r="F51" s="31">
        <v>279.61350209790209</v>
      </c>
      <c r="H51" s="31">
        <v>279.61350209790209</v>
      </c>
    </row>
    <row r="52" spans="1:8" x14ac:dyDescent="0.3">
      <c r="A52" s="30" t="s">
        <v>135</v>
      </c>
      <c r="B52" s="31">
        <v>-57.626015806595319</v>
      </c>
      <c r="C52" s="31">
        <v>-73.387743951135462</v>
      </c>
      <c r="D52" s="31">
        <v>-49.409454107051886</v>
      </c>
      <c r="E52" s="31">
        <v>-49.409454107053705</v>
      </c>
      <c r="F52" s="31">
        <v>-57.524278941994226</v>
      </c>
      <c r="H52" s="31">
        <v>-39.19474794200039</v>
      </c>
    </row>
    <row r="53" spans="1:8" x14ac:dyDescent="0.3">
      <c r="A53" s="28" t="s">
        <v>136</v>
      </c>
      <c r="B53" s="29">
        <v>53.921200556300391</v>
      </c>
      <c r="C53" s="29">
        <v>323.06089069518748</v>
      </c>
      <c r="D53" s="29">
        <v>477.32960985616864</v>
      </c>
      <c r="E53" s="29">
        <v>488.1778374849855</v>
      </c>
      <c r="F53" s="29">
        <v>461.5389302251715</v>
      </c>
      <c r="H53" s="29">
        <v>411.16585974363988</v>
      </c>
    </row>
    <row r="54" spans="1:8" x14ac:dyDescent="0.3">
      <c r="A54" s="30" t="s">
        <v>137</v>
      </c>
      <c r="B54" s="31">
        <v>-24.730264724312349</v>
      </c>
      <c r="C54" s="31">
        <v>-7.3133307243102195</v>
      </c>
      <c r="D54" s="31">
        <v>-5.1694171568812521</v>
      </c>
      <c r="E54" s="31">
        <v>-5.1694171568812521</v>
      </c>
      <c r="F54" s="31">
        <v>-6.434810357589015</v>
      </c>
      <c r="H54" s="31">
        <v>-19.929762839123896</v>
      </c>
    </row>
    <row r="55" spans="1:8" x14ac:dyDescent="0.3">
      <c r="A55" s="30" t="s">
        <v>138</v>
      </c>
      <c r="B55" s="31">
        <v>-74.854277622690347</v>
      </c>
      <c r="C55" s="31">
        <v>14.867860751657531</v>
      </c>
      <c r="D55" s="31">
        <v>-42.922963667025101</v>
      </c>
      <c r="E55" s="31">
        <v>-42.922963667025101</v>
      </c>
      <c r="F55" s="31">
        <v>-46.187154442295537</v>
      </c>
      <c r="H55" s="31">
        <v>-26.007755442295547</v>
      </c>
    </row>
    <row r="56" spans="1:8" x14ac:dyDescent="0.3">
      <c r="A56" s="30" t="s">
        <v>139</v>
      </c>
      <c r="B56" s="31">
        <v>6.3280238802783515</v>
      </c>
      <c r="C56" s="31">
        <v>16.014609862885663</v>
      </c>
      <c r="D56" s="31">
        <v>57.065255110003932</v>
      </c>
      <c r="E56" s="31">
        <v>57.065255110003932</v>
      </c>
      <c r="F56" s="31">
        <v>54.495365932082109</v>
      </c>
      <c r="H56" s="31">
        <v>22.935180932082062</v>
      </c>
    </row>
    <row r="57" spans="1:8" x14ac:dyDescent="0.3">
      <c r="A57" s="30" t="s">
        <v>140</v>
      </c>
      <c r="B57" s="31">
        <v>-25.566114732798553</v>
      </c>
      <c r="C57" s="31">
        <v>16.513701615615503</v>
      </c>
      <c r="D57" s="31">
        <v>35.008273849039426</v>
      </c>
      <c r="E57" s="31">
        <v>35.008273849039426</v>
      </c>
      <c r="F57" s="31">
        <v>33.271193956030459</v>
      </c>
      <c r="H57" s="31">
        <v>33.271076956030413</v>
      </c>
    </row>
    <row r="58" spans="1:8" x14ac:dyDescent="0.3">
      <c r="A58" s="30" t="s">
        <v>141</v>
      </c>
      <c r="B58" s="31">
        <v>22.398005999999924</v>
      </c>
      <c r="C58" s="31">
        <v>59.73446899999999</v>
      </c>
      <c r="D58" s="31">
        <v>167.07760209459167</v>
      </c>
      <c r="E58" s="31">
        <v>167.07760209459167</v>
      </c>
      <c r="F58" s="31">
        <v>166.83460985955563</v>
      </c>
      <c r="H58" s="31">
        <v>166.83426185955562</v>
      </c>
    </row>
    <row r="59" spans="1:8" x14ac:dyDescent="0.3">
      <c r="A59" s="30" t="s">
        <v>142</v>
      </c>
      <c r="B59" s="31">
        <v>-50.910877113800325</v>
      </c>
      <c r="C59" s="31">
        <v>35.65391191838421</v>
      </c>
      <c r="D59" s="31">
        <v>19.985463142035542</v>
      </c>
      <c r="E59" s="31">
        <v>30.8336907708524</v>
      </c>
      <c r="F59" s="31">
        <v>25.74270992889069</v>
      </c>
      <c r="H59" s="31">
        <v>26.154841928890846</v>
      </c>
    </row>
    <row r="60" spans="1:8" x14ac:dyDescent="0.3">
      <c r="A60" s="30" t="s">
        <v>143</v>
      </c>
      <c r="B60" s="31">
        <v>-11.549534999999906</v>
      </c>
      <c r="C60" s="31">
        <v>17.712030999999989</v>
      </c>
      <c r="D60" s="31">
        <v>13.523419159539479</v>
      </c>
      <c r="E60" s="31">
        <v>13.523419159539479</v>
      </c>
      <c r="F60" s="31">
        <v>13.271020873661257</v>
      </c>
      <c r="H60" s="31">
        <v>-2.6076771263388139</v>
      </c>
    </row>
    <row r="61" spans="1:8" x14ac:dyDescent="0.3">
      <c r="A61" s="30" t="s">
        <v>144</v>
      </c>
      <c r="B61" s="31">
        <v>69.004526344470378</v>
      </c>
      <c r="C61" s="31">
        <v>81.000034752756733</v>
      </c>
      <c r="D61" s="31">
        <v>100.94484328581291</v>
      </c>
      <c r="E61" s="31">
        <v>100.94484328581291</v>
      </c>
      <c r="F61" s="31">
        <v>97.410917594830266</v>
      </c>
      <c r="H61" s="31">
        <v>41.216573594830152</v>
      </c>
    </row>
    <row r="62" spans="1:8" x14ac:dyDescent="0.3">
      <c r="A62" s="30" t="s">
        <v>145</v>
      </c>
      <c r="B62" s="31">
        <v>22.857377890054806</v>
      </c>
      <c r="C62" s="31">
        <v>15.470545247800274</v>
      </c>
      <c r="D62" s="31">
        <v>43.496577619737593</v>
      </c>
      <c r="E62" s="31">
        <v>43.496577619737593</v>
      </c>
      <c r="F62" s="31">
        <v>42.791725257665817</v>
      </c>
      <c r="H62" s="31">
        <v>41.950226257665804</v>
      </c>
    </row>
    <row r="63" spans="1:8" x14ac:dyDescent="0.3">
      <c r="A63" s="30" t="s">
        <v>146</v>
      </c>
      <c r="B63" s="31">
        <v>-0.39491585745071234</v>
      </c>
      <c r="C63" s="31">
        <v>3.5362424548252704</v>
      </c>
      <c r="D63" s="31">
        <v>5.0550463630791569</v>
      </c>
      <c r="E63" s="31">
        <v>5.0550463630791569</v>
      </c>
      <c r="F63" s="31">
        <v>4.2878034588384821</v>
      </c>
      <c r="H63" s="31">
        <v>6.6412314588384618</v>
      </c>
    </row>
    <row r="64" spans="1:8" x14ac:dyDescent="0.3">
      <c r="A64" s="30" t="s">
        <v>147</v>
      </c>
      <c r="B64" s="31">
        <v>11.592308074544222</v>
      </c>
      <c r="C64" s="31">
        <v>17.229998149151541</v>
      </c>
      <c r="D64" s="31">
        <v>12.682180489415995</v>
      </c>
      <c r="E64" s="31">
        <v>12.682180489415995</v>
      </c>
      <c r="F64" s="31">
        <v>12.704326716458073</v>
      </c>
      <c r="H64" s="31">
        <v>13.620019716458078</v>
      </c>
    </row>
    <row r="65" spans="1:8" x14ac:dyDescent="0.3">
      <c r="A65" s="30" t="s">
        <v>148</v>
      </c>
      <c r="B65" s="31">
        <v>8.0361130000000003</v>
      </c>
      <c r="C65" s="31">
        <v>13.683778000000032</v>
      </c>
      <c r="D65" s="31">
        <v>17.028273942322748</v>
      </c>
      <c r="E65" s="31">
        <v>17.028273942322748</v>
      </c>
      <c r="F65" s="31">
        <v>16.654921029584706</v>
      </c>
      <c r="H65" s="31">
        <v>16.655029029584703</v>
      </c>
    </row>
    <row r="66" spans="1:8" x14ac:dyDescent="0.3">
      <c r="A66" s="30" t="s">
        <v>149</v>
      </c>
      <c r="B66" s="31">
        <v>1.671894</v>
      </c>
      <c r="C66" s="31">
        <v>-0.71795699999999929</v>
      </c>
      <c r="D66" s="31">
        <v>-0.71795699999999929</v>
      </c>
      <c r="E66" s="31">
        <v>-0.71795699999999929</v>
      </c>
      <c r="F66" s="31">
        <v>-0.68765699999999885</v>
      </c>
      <c r="H66" s="31">
        <v>-0.68765699999999885</v>
      </c>
    </row>
    <row r="67" spans="1:8" x14ac:dyDescent="0.3">
      <c r="A67" s="30" t="s">
        <v>150</v>
      </c>
      <c r="B67" s="31">
        <v>45.201790000000003</v>
      </c>
      <c r="C67" s="31">
        <v>50.555455999999992</v>
      </c>
      <c r="D67" s="31">
        <v>73.459763202022444</v>
      </c>
      <c r="E67" s="31">
        <v>73.459763202022444</v>
      </c>
      <c r="F67" s="31">
        <v>73.390651480984587</v>
      </c>
      <c r="H67" s="31">
        <v>102.18999448098459</v>
      </c>
    </row>
    <row r="68" spans="1:8" x14ac:dyDescent="0.3">
      <c r="A68" s="30" t="s">
        <v>151</v>
      </c>
      <c r="B68" s="31">
        <v>1.2023810000000006</v>
      </c>
      <c r="C68" s="31">
        <v>0.45015100000000025</v>
      </c>
      <c r="D68" s="31">
        <v>-1.6609977218953038</v>
      </c>
      <c r="E68" s="31">
        <v>-1.6609977218953038</v>
      </c>
      <c r="F68" s="31">
        <v>-1.6845801673255616</v>
      </c>
      <c r="H68" s="31">
        <v>-1.6050961673255619</v>
      </c>
    </row>
    <row r="69" spans="1:8" x14ac:dyDescent="0.3">
      <c r="A69" s="30" t="s">
        <v>152</v>
      </c>
      <c r="B69" s="31">
        <v>-25.111867751124386</v>
      </c>
      <c r="C69" s="31">
        <v>-25.121072792362863</v>
      </c>
      <c r="D69" s="31">
        <v>-25.121072792362863</v>
      </c>
      <c r="E69" s="31">
        <v>-25.121072792362863</v>
      </c>
      <c r="F69" s="31">
        <v>-25.132282765542723</v>
      </c>
      <c r="H69" s="31">
        <v>-25.152906765542713</v>
      </c>
    </row>
    <row r="70" spans="1:8" x14ac:dyDescent="0.3">
      <c r="A70" s="30" t="s">
        <v>153</v>
      </c>
      <c r="B70" s="31">
        <v>47.56721537107299</v>
      </c>
      <c r="C70" s="31">
        <v>-3.9281674602748637</v>
      </c>
      <c r="D70" s="31">
        <v>60.66225745163652</v>
      </c>
      <c r="E70" s="31">
        <v>60.66225745163652</v>
      </c>
      <c r="F70" s="31">
        <v>62.199983397157609</v>
      </c>
      <c r="H70" s="31">
        <v>54.777498397157643</v>
      </c>
    </row>
    <row r="71" spans="1:8" x14ac:dyDescent="0.3">
      <c r="A71" s="30" t="s">
        <v>154</v>
      </c>
      <c r="B71" s="31">
        <v>31.179417798057443</v>
      </c>
      <c r="C71" s="31">
        <v>17.718628919060507</v>
      </c>
      <c r="D71" s="31">
        <v>-53.066937514901781</v>
      </c>
      <c r="E71" s="31">
        <v>-53.066937514901781</v>
      </c>
      <c r="F71" s="31">
        <v>-61.389814527812064</v>
      </c>
      <c r="H71" s="31">
        <v>-39.089219527810997</v>
      </c>
    </row>
    <row r="72" spans="1:8" x14ac:dyDescent="0.3">
      <c r="A72" s="28" t="s">
        <v>155</v>
      </c>
      <c r="B72" s="29">
        <v>246.3</v>
      </c>
      <c r="C72" s="29">
        <v>246.3</v>
      </c>
      <c r="D72" s="29">
        <v>246.3</v>
      </c>
      <c r="E72" s="29">
        <v>251.3</v>
      </c>
      <c r="F72" s="29">
        <v>251.3</v>
      </c>
      <c r="H72" s="29">
        <v>251.3</v>
      </c>
    </row>
    <row r="73" spans="1:8" x14ac:dyDescent="0.3">
      <c r="A73" s="28" t="s">
        <v>156</v>
      </c>
      <c r="B73" s="29">
        <v>22.156560063202051</v>
      </c>
      <c r="C73" s="29">
        <v>21.951801449791674</v>
      </c>
      <c r="D73" s="29">
        <v>31.305866815429908</v>
      </c>
      <c r="E73" s="29">
        <v>21.951801076134871</v>
      </c>
      <c r="F73" s="29">
        <v>22.463448881237127</v>
      </c>
      <c r="H73" s="29">
        <v>-267.25195111876747</v>
      </c>
    </row>
    <row r="74" spans="1:8" x14ac:dyDescent="0.3">
      <c r="A74" s="26" t="s">
        <v>157</v>
      </c>
      <c r="B74" s="32">
        <v>-282.21512218687167</v>
      </c>
      <c r="C74" s="32">
        <v>-468.70004603733651</v>
      </c>
      <c r="D74" s="58">
        <v>-231.36599960320927</v>
      </c>
      <c r="E74" s="58">
        <v>-234.62934397614663</v>
      </c>
      <c r="F74" s="58">
        <v>-189.11655145249824</v>
      </c>
      <c r="H74" s="61">
        <v>113.15433954750097</v>
      </c>
    </row>
    <row r="75" spans="1:8" x14ac:dyDescent="0.3">
      <c r="A75" t="s">
        <v>158</v>
      </c>
    </row>
    <row r="76" spans="1:8" x14ac:dyDescent="0.3">
      <c r="A76" s="28" t="s">
        <v>159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1BE4-00CB-4ADE-969B-DC1CECA2B31B}">
  <sheetPr>
    <tabColor rgb="FF13B5EA"/>
  </sheetPr>
  <dimension ref="A1:H78"/>
  <sheetViews>
    <sheetView showGridLines="0" zoomScaleNormal="100" workbookViewId="0">
      <selection activeCell="G2" sqref="G2"/>
    </sheetView>
  </sheetViews>
  <sheetFormatPr defaultRowHeight="14.4" x14ac:dyDescent="0.3"/>
  <cols>
    <col min="1" max="1" width="51.5546875" customWidth="1"/>
    <col min="2" max="16" width="12.6640625" customWidth="1"/>
    <col min="18" max="26" width="12.6640625" customWidth="1"/>
    <col min="28" max="33" width="12.6640625" customWidth="1"/>
    <col min="35" max="38" width="12.6640625" customWidth="1"/>
  </cols>
  <sheetData>
    <row r="1" spans="1:8" x14ac:dyDescent="0.3">
      <c r="A1" s="33" t="s">
        <v>188</v>
      </c>
      <c r="B1" s="33"/>
      <c r="C1" s="34"/>
      <c r="D1" s="34"/>
      <c r="E1" s="34"/>
      <c r="F1" s="34"/>
      <c r="G1" s="34"/>
      <c r="H1" s="34"/>
    </row>
    <row r="2" spans="1:8" x14ac:dyDescent="0.3">
      <c r="A2" s="26"/>
      <c r="B2" s="27" t="s">
        <v>181</v>
      </c>
      <c r="C2" s="27" t="s">
        <v>192</v>
      </c>
      <c r="D2" s="27" t="s">
        <v>193</v>
      </c>
      <c r="E2" s="27" t="s">
        <v>194</v>
      </c>
      <c r="F2" s="27" t="s">
        <v>195</v>
      </c>
    </row>
    <row r="3" spans="1:8" x14ac:dyDescent="0.3">
      <c r="A3" s="37" t="s">
        <v>160</v>
      </c>
      <c r="B3" s="39">
        <v>69212.377065826062</v>
      </c>
      <c r="C3" s="39">
        <v>69187.19529538264</v>
      </c>
      <c r="D3" s="39">
        <v>68745.458230995413</v>
      </c>
      <c r="E3" s="39">
        <v>68873.343133723974</v>
      </c>
      <c r="F3" s="39">
        <v>68906.661518661102</v>
      </c>
    </row>
    <row r="4" spans="1:8" x14ac:dyDescent="0.3">
      <c r="A4" s="36" t="s">
        <v>161</v>
      </c>
      <c r="B4" s="31">
        <v>4137.2422937178671</v>
      </c>
      <c r="C4" s="31">
        <v>4137.2422937178671</v>
      </c>
      <c r="D4" s="31">
        <v>4124.6502884392385</v>
      </c>
      <c r="E4" s="31">
        <v>4134.0043541785326</v>
      </c>
      <c r="F4" s="31">
        <v>4134.0164454328315</v>
      </c>
    </row>
    <row r="5" spans="1:8" x14ac:dyDescent="0.3">
      <c r="A5" s="36" t="s">
        <v>162</v>
      </c>
      <c r="B5" s="31">
        <v>522.53191622672011</v>
      </c>
      <c r="C5" s="31">
        <v>522.53191622672011</v>
      </c>
      <c r="D5" s="31">
        <v>542.00959430531179</v>
      </c>
      <c r="E5" s="31">
        <v>542.00959430531179</v>
      </c>
      <c r="F5" s="31">
        <v>542.0127315287391</v>
      </c>
    </row>
    <row r="6" spans="1:8" x14ac:dyDescent="0.3">
      <c r="A6" s="36" t="s">
        <v>163</v>
      </c>
      <c r="B6" s="31">
        <v>2354.6829342246997</v>
      </c>
      <c r="C6" s="31">
        <v>2329.1497849332609</v>
      </c>
      <c r="D6" s="31">
        <v>2304.7935804618755</v>
      </c>
      <c r="E6" s="31">
        <v>2340.9103684482798</v>
      </c>
      <c r="F6" s="31">
        <v>2328.7557127956043</v>
      </c>
    </row>
    <row r="7" spans="1:8" x14ac:dyDescent="0.3">
      <c r="A7" s="36" t="s">
        <v>164</v>
      </c>
      <c r="B7" s="31">
        <v>-9.78963496996729</v>
      </c>
      <c r="C7" s="31">
        <v>-9.78963496996729</v>
      </c>
      <c r="D7" s="31">
        <v>-9.78963496996729</v>
      </c>
      <c r="E7" s="31">
        <v>-15.511387863614001</v>
      </c>
      <c r="F7" s="31">
        <v>-9.78963496996729</v>
      </c>
    </row>
    <row r="8" spans="1:8" x14ac:dyDescent="0.3">
      <c r="A8" s="36" t="s">
        <v>165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</row>
    <row r="9" spans="1:8" x14ac:dyDescent="0.3">
      <c r="A9" s="37" t="s">
        <v>166</v>
      </c>
      <c r="B9" s="39">
        <f t="shared" ref="B9:F9" si="0">B3-B4-B5-B6-B7-B8</f>
        <v>62207.709556626745</v>
      </c>
      <c r="C9" s="39">
        <f t="shared" si="0"/>
        <v>62208.060935474765</v>
      </c>
      <c r="D9" s="39">
        <f t="shared" si="0"/>
        <v>61783.794402758955</v>
      </c>
      <c r="E9" s="39">
        <f t="shared" si="0"/>
        <v>61871.930204655459</v>
      </c>
      <c r="F9" s="39">
        <f t="shared" si="0"/>
        <v>61911.666263873893</v>
      </c>
    </row>
    <row r="10" spans="1:8" x14ac:dyDescent="0.3">
      <c r="A10" s="36" t="s">
        <v>167</v>
      </c>
      <c r="B10" s="31">
        <v>485.1861858031055</v>
      </c>
      <c r="C10" s="31">
        <v>494.94764820310547</v>
      </c>
      <c r="D10" s="31">
        <v>494.94764820310547</v>
      </c>
      <c r="E10" s="31">
        <v>499.94764820310547</v>
      </c>
      <c r="F10" s="31">
        <v>493.49022556973091</v>
      </c>
    </row>
    <row r="11" spans="1:8" x14ac:dyDescent="0.3">
      <c r="A11" s="36" t="s">
        <v>184</v>
      </c>
      <c r="B11" s="31">
        <v>2510.5596677675644</v>
      </c>
      <c r="C11" s="31">
        <v>2510.5596677675644</v>
      </c>
      <c r="D11" s="31">
        <v>2360.5596677675599</v>
      </c>
      <c r="E11" s="31">
        <v>2631</v>
      </c>
      <c r="F11" s="31">
        <v>2631</v>
      </c>
    </row>
    <row r="12" spans="1:8" x14ac:dyDescent="0.3">
      <c r="A12" s="36" t="s">
        <v>189</v>
      </c>
      <c r="B12" s="31">
        <v>568.11861481510141</v>
      </c>
      <c r="C12" s="31">
        <v>560.0371575309041</v>
      </c>
      <c r="D12" s="31">
        <v>410.03715753089955</v>
      </c>
      <c r="E12" s="31">
        <v>674.14115883159229</v>
      </c>
      <c r="F12" s="31">
        <v>668.25042195954234</v>
      </c>
    </row>
    <row r="13" spans="1:8" x14ac:dyDescent="0.3">
      <c r="A13" s="36"/>
      <c r="B13" s="31"/>
      <c r="C13" s="31"/>
      <c r="D13" s="31"/>
      <c r="E13" s="31"/>
      <c r="F13" s="31"/>
    </row>
    <row r="14" spans="1:8" x14ac:dyDescent="0.3">
      <c r="A14" s="43" t="s">
        <v>168</v>
      </c>
      <c r="B14" s="40">
        <v>61804.028879999998</v>
      </c>
      <c r="C14" s="40">
        <v>61804.028879999998</v>
      </c>
      <c r="D14" s="40">
        <v>61804.028879999998</v>
      </c>
      <c r="E14" s="40">
        <v>61804.028879999998</v>
      </c>
      <c r="F14" s="40">
        <v>61804.028879999998</v>
      </c>
    </row>
    <row r="15" spans="1:8" x14ac:dyDescent="0.3">
      <c r="A15" s="36" t="s">
        <v>169</v>
      </c>
      <c r="B15" s="31">
        <v>444.427788072608</v>
      </c>
      <c r="C15" s="31">
        <v>444.427788072608</v>
      </c>
      <c r="D15" s="31">
        <v>444.427788072608</v>
      </c>
      <c r="E15" s="31">
        <v>444.427788072608</v>
      </c>
      <c r="F15" s="31">
        <v>444.427788072608</v>
      </c>
    </row>
    <row r="16" spans="1:8" x14ac:dyDescent="0.3">
      <c r="A16" s="36"/>
      <c r="B16" s="31"/>
      <c r="C16" s="31"/>
      <c r="D16" s="31"/>
      <c r="E16" s="31"/>
      <c r="F16" s="31"/>
    </row>
    <row r="17" spans="1:6" x14ac:dyDescent="0.3">
      <c r="A17" s="37" t="s">
        <v>185</v>
      </c>
      <c r="B17" s="39">
        <f>B9-B10+B15-B12</f>
        <v>61598.832544081146</v>
      </c>
      <c r="C17" s="39">
        <f>C9-C10+C15-C12</f>
        <v>61597.503917813367</v>
      </c>
      <c r="D17" s="39">
        <f>D9-D10+D15-D12</f>
        <v>61323.237385097564</v>
      </c>
      <c r="E17" s="39">
        <f>E9-E10+E15-E12</f>
        <v>61142.269185693374</v>
      </c>
      <c r="F17" s="39">
        <f>F9-F10+F15-F12</f>
        <v>61194.353404417227</v>
      </c>
    </row>
    <row r="18" spans="1:6" x14ac:dyDescent="0.3">
      <c r="A18" s="44" t="s">
        <v>170</v>
      </c>
      <c r="B18" s="41">
        <f t="shared" ref="B18:E18" si="1">B17-B14</f>
        <v>-205.19633591885213</v>
      </c>
      <c r="C18" s="41">
        <f t="shared" si="1"/>
        <v>-206.52496218663146</v>
      </c>
      <c r="D18" s="41">
        <f t="shared" si="1"/>
        <v>-480.79149490243435</v>
      </c>
      <c r="E18" s="41">
        <f t="shared" si="1"/>
        <v>-661.75969430662371</v>
      </c>
      <c r="F18" s="41">
        <f t="shared" ref="F18" si="2">F17-F14</f>
        <v>-609.67547558277147</v>
      </c>
    </row>
    <row r="19" spans="1:6" x14ac:dyDescent="0.3">
      <c r="A19" s="36"/>
      <c r="B19" s="31"/>
      <c r="C19" s="31"/>
      <c r="D19" s="31"/>
      <c r="E19" s="31"/>
      <c r="F19" s="31"/>
    </row>
    <row r="20" spans="1:6" x14ac:dyDescent="0.3">
      <c r="A20" s="43" t="s">
        <v>171</v>
      </c>
      <c r="B20" s="42">
        <v>8.5120000000000005E-3</v>
      </c>
      <c r="C20" s="42">
        <v>8.5120000000000005E-3</v>
      </c>
      <c r="D20" s="42">
        <v>8.5120000000000005E-3</v>
      </c>
      <c r="E20" s="42">
        <v>8.5120000000000005E-3</v>
      </c>
      <c r="F20" s="42">
        <v>8.5120000000000005E-3</v>
      </c>
    </row>
    <row r="21" spans="1:6" x14ac:dyDescent="0.3">
      <c r="A21" s="37" t="s">
        <v>172</v>
      </c>
      <c r="B21" s="42">
        <v>2.1485825736374142E-2</v>
      </c>
      <c r="C21" s="42">
        <v>2.5316596006686343E-2</v>
      </c>
      <c r="D21" s="42">
        <v>2.5844093461534046E-2</v>
      </c>
      <c r="E21" s="42">
        <v>2.6939872125942843E-2</v>
      </c>
      <c r="F21" s="42">
        <v>2.7712829530444294E-2</v>
      </c>
    </row>
    <row r="22" spans="1:6" x14ac:dyDescent="0.3">
      <c r="A22" s="36"/>
      <c r="B22" s="31"/>
      <c r="C22" s="31"/>
      <c r="D22" s="31"/>
      <c r="E22" s="31"/>
      <c r="F22" s="31"/>
    </row>
    <row r="23" spans="1:6" x14ac:dyDescent="0.3">
      <c r="A23" s="43" t="s">
        <v>190</v>
      </c>
      <c r="B23" s="42">
        <v>0.11226883158143508</v>
      </c>
      <c r="C23" s="42">
        <v>0.11226883158143508</v>
      </c>
      <c r="D23" s="42">
        <v>0.11226883158143508</v>
      </c>
      <c r="E23" s="42">
        <v>0.11226883158143508</v>
      </c>
      <c r="F23" s="42">
        <v>0.11226883158143508</v>
      </c>
    </row>
    <row r="24" spans="1:6" x14ac:dyDescent="0.3">
      <c r="A24" s="43" t="s">
        <v>191</v>
      </c>
      <c r="B24" s="42">
        <v>7.3995489466417874E-2</v>
      </c>
      <c r="C24" s="42">
        <v>7.4275585608239325E-2</v>
      </c>
      <c r="D24" s="42">
        <v>6.9136238752401269E-2</v>
      </c>
      <c r="E24" s="42">
        <v>6.1655496356451733E-2</v>
      </c>
      <c r="F24" s="42">
        <v>6.3802346426514278E-2</v>
      </c>
    </row>
    <row r="25" spans="1:6" x14ac:dyDescent="0.3">
      <c r="A25" s="44" t="s">
        <v>186</v>
      </c>
      <c r="B25" s="59">
        <f>B23-B24</f>
        <v>3.8273342115017206E-2</v>
      </c>
      <c r="C25" s="59">
        <f>C23-C24</f>
        <v>3.7993245973195755E-2</v>
      </c>
      <c r="D25" s="59">
        <f>D23-D24</f>
        <v>4.3132592829033811E-2</v>
      </c>
      <c r="E25" s="59">
        <f>E23-E24</f>
        <v>5.0613335224983347E-2</v>
      </c>
      <c r="F25" s="59">
        <f>F23-F24</f>
        <v>4.8466485154920802E-2</v>
      </c>
    </row>
    <row r="26" spans="1:6" x14ac:dyDescent="0.3">
      <c r="A26" s="30"/>
      <c r="B26" s="31"/>
    </row>
    <row r="27" spans="1:6" x14ac:dyDescent="0.3">
      <c r="A27" t="s">
        <v>187</v>
      </c>
      <c r="B27" s="31"/>
    </row>
    <row r="28" spans="1:6" x14ac:dyDescent="0.3">
      <c r="A28" s="38" t="s">
        <v>173</v>
      </c>
      <c r="B28" s="29"/>
    </row>
    <row r="29" spans="1:6" x14ac:dyDescent="0.3">
      <c r="A29" s="30"/>
      <c r="B29" s="31"/>
    </row>
    <row r="30" spans="1:6" x14ac:dyDescent="0.3">
      <c r="A30" s="38"/>
      <c r="B30" s="31"/>
    </row>
    <row r="31" spans="1:6" x14ac:dyDescent="0.3">
      <c r="A31" s="30"/>
      <c r="B31" s="31"/>
    </row>
    <row r="72" spans="1:2" x14ac:dyDescent="0.3">
      <c r="A72" s="30"/>
      <c r="B72" s="31"/>
    </row>
    <row r="73" spans="1:2" x14ac:dyDescent="0.3">
      <c r="A73" s="28"/>
      <c r="B73" s="29"/>
    </row>
    <row r="74" spans="1:2" x14ac:dyDescent="0.3">
      <c r="A74" s="28"/>
      <c r="B74" s="29"/>
    </row>
    <row r="75" spans="1:2" x14ac:dyDescent="0.3">
      <c r="A75" s="28"/>
      <c r="B75" s="29"/>
    </row>
    <row r="76" spans="1:2" x14ac:dyDescent="0.3">
      <c r="A76" s="26"/>
      <c r="B76" s="32"/>
    </row>
    <row r="78" spans="1:2" x14ac:dyDescent="0.3">
      <c r="A78" s="28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3F2DA6-DB56-4048-93C8-EA33641D4EA7}">
  <ds:schemaRefs>
    <ds:schemaRef ds:uri="http://purl.org/dc/terms/"/>
    <ds:schemaRef ds:uri="http://purl.org/dc/dcmitype/"/>
    <ds:schemaRef ds:uri="http://www.w3.org/XML/1998/namespace"/>
    <ds:schemaRef ds:uri="ca90bd8a-abf5-4496-9b56-aba63058f6b7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d76330f-e8f1-434f-b6cd-d02727bbea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5C2AD9-45AC-4416-BCE7-5B00AA5FC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554A2A-31E1-43C5-B7AC-BB99850E2F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2026_bilancia</vt:lpstr>
      <vt:lpstr>2026_vplyvy</vt:lpstr>
      <vt:lpstr>2026_vplyvy_konsolidovane </vt:lpstr>
      <vt:lpstr>2026_vydavkove_limity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Jakub Koško</cp:lastModifiedBy>
  <cp:revision/>
  <dcterms:created xsi:type="dcterms:W3CDTF">2019-05-30T05:56:05Z</dcterms:created>
  <dcterms:modified xsi:type="dcterms:W3CDTF">2026-05-28T11:07:01Z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