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Q:\Fiskal\semafor\__web\2026_08\"/>
    </mc:Choice>
  </mc:AlternateContent>
  <xr:revisionPtr revIDLastSave="0" documentId="8_{8A65BF7B-0FB8-499A-963E-CFBAB4A1F6C6}" xr6:coauthVersionLast="47" xr6:coauthVersionMax="47" xr10:uidLastSave="{00000000-0000-0000-0000-000000000000}"/>
  <bookViews>
    <workbookView xWindow="-14790" yWindow="-16605" windowWidth="29040" windowHeight="15720" xr2:uid="{449A3064-85A5-499C-9E09-32BC07533B7C}"/>
  </bookViews>
  <sheets>
    <sheet name="2026_bilancia" sheetId="17" r:id="rId1"/>
    <sheet name="2026_vplyvy" sheetId="18" r:id="rId2"/>
    <sheet name="2026_vplyvy_konsolidovane " sheetId="19" r:id="rId3"/>
    <sheet name="2026_vydavkove_limity" sheetId="2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19" l="1"/>
  <c r="P73" i="18"/>
  <c r="I25" i="20"/>
  <c r="I9" i="20"/>
  <c r="I17" i="20" s="1"/>
  <c r="I18" i="20" s="1"/>
  <c r="P48" i="17"/>
  <c r="P49" i="17" s="1"/>
  <c r="P9" i="17"/>
  <c r="P10" i="17" s="1"/>
  <c r="H25" i="20"/>
  <c r="H9" i="20"/>
  <c r="H17" i="20" s="1"/>
  <c r="H18" i="20" s="1"/>
  <c r="O48" i="17"/>
  <c r="O49" i="17" s="1"/>
  <c r="O9" i="17"/>
  <c r="O10" i="17" s="1"/>
  <c r="L72" i="19"/>
  <c r="G72" i="19"/>
  <c r="L72" i="18"/>
  <c r="G72" i="18"/>
  <c r="G25" i="20"/>
  <c r="G9" i="20"/>
  <c r="G17" i="20" s="1"/>
  <c r="G18" i="20" s="1"/>
  <c r="N48" i="17"/>
  <c r="N94" i="17" s="1"/>
  <c r="N9" i="17"/>
  <c r="N10" i="17" s="1"/>
  <c r="F25" i="20"/>
  <c r="P94" i="17" l="1"/>
  <c r="P1" i="17" s="1"/>
  <c r="P2" i="17" s="1"/>
  <c r="P3" i="17"/>
  <c r="P95" i="17"/>
  <c r="O94" i="17"/>
  <c r="N95" i="17"/>
  <c r="N1" i="17"/>
  <c r="N49" i="17"/>
  <c r="F9" i="20"/>
  <c r="F17" i="20" s="1"/>
  <c r="F18" i="20" s="1"/>
  <c r="O95" i="17" l="1"/>
  <c r="O1" i="17"/>
  <c r="N2" i="17"/>
  <c r="M48" i="17"/>
  <c r="M49" i="17" s="1"/>
  <c r="M9" i="17"/>
  <c r="M10" i="17" s="1"/>
  <c r="E25" i="20"/>
  <c r="O2" i="17" l="1"/>
  <c r="M94" i="17"/>
  <c r="E9" i="20"/>
  <c r="E17" i="20" s="1"/>
  <c r="E18" i="20" s="1"/>
  <c r="L48" i="17"/>
  <c r="L49" i="17" s="1"/>
  <c r="L9" i="17"/>
  <c r="D25" i="20"/>
  <c r="D9" i="20"/>
  <c r="D17" i="20" s="1"/>
  <c r="D18" i="20" s="1"/>
  <c r="K48" i="17"/>
  <c r="K49" i="17" s="1"/>
  <c r="K9" i="17"/>
  <c r="C25" i="20"/>
  <c r="C9" i="20"/>
  <c r="C17" i="20" s="1"/>
  <c r="C18" i="20" s="1"/>
  <c r="J48" i="17"/>
  <c r="J49" i="17" s="1"/>
  <c r="J9" i="17"/>
  <c r="M95" i="17" l="1"/>
  <c r="M1" i="17"/>
  <c r="L94" i="17"/>
  <c r="L1" i="17" s="1"/>
  <c r="L2" i="17" s="1"/>
  <c r="L10" i="17"/>
  <c r="L95" i="17"/>
  <c r="K10" i="17"/>
  <c r="K94" i="17"/>
  <c r="J94" i="17"/>
  <c r="J10" i="17"/>
  <c r="B25" i="20"/>
  <c r="M2" i="17" l="1"/>
  <c r="K1" i="17"/>
  <c r="K95" i="17"/>
  <c r="J1" i="17"/>
  <c r="J95" i="17"/>
  <c r="B9" i="20"/>
  <c r="B17" i="20" s="1"/>
  <c r="I48" i="17"/>
  <c r="I49" i="17" s="1"/>
  <c r="G48" i="17"/>
  <c r="G49" i="17" s="1"/>
  <c r="F48" i="17"/>
  <c r="D48" i="17"/>
  <c r="I9" i="17"/>
  <c r="G9" i="17"/>
  <c r="G10" i="17" s="1"/>
  <c r="F9" i="17"/>
  <c r="F10" i="17" s="1"/>
  <c r="D9" i="17"/>
  <c r="D10" i="17" s="1"/>
  <c r="K2" i="17" l="1"/>
  <c r="J2" i="17"/>
  <c r="B18" i="20"/>
  <c r="I94" i="17"/>
  <c r="F94" i="17"/>
  <c r="D94" i="17"/>
  <c r="D49" i="17"/>
  <c r="F49" i="17"/>
  <c r="G94" i="17"/>
  <c r="I10" i="17"/>
  <c r="F95" i="17" l="1"/>
  <c r="F1" i="17"/>
  <c r="D1" i="17"/>
  <c r="O3" i="17" s="1"/>
  <c r="D95" i="17"/>
  <c r="I95" i="17"/>
  <c r="I1" i="17"/>
  <c r="G1" i="17"/>
  <c r="G95" i="17"/>
  <c r="L3" i="17" l="1"/>
  <c r="N3" i="17"/>
  <c r="M3" i="17"/>
  <c r="J3" i="17"/>
  <c r="K3" i="17"/>
  <c r="D2" i="17"/>
  <c r="F2" i="17"/>
  <c r="F3" i="17"/>
  <c r="I2" i="17"/>
  <c r="I3" i="17"/>
  <c r="G2" i="17"/>
  <c r="G3" i="17"/>
  <c r="G4" i="17"/>
</calcChain>
</file>

<file path=xl/sharedStrings.xml><?xml version="1.0" encoding="utf-8"?>
<sst xmlns="http://schemas.openxmlformats.org/spreadsheetml/2006/main" count="325" uniqueCount="202">
  <si>
    <t>Saldo hospodárenia verejnej správy (VS)</t>
  </si>
  <si>
    <t>Zmena medzi prognózami</t>
  </si>
  <si>
    <t>zdroj údajov</t>
  </si>
  <si>
    <t>MF SR</t>
  </si>
  <si>
    <t>Bilancia hospodárenia VS (ESA 2010, v mil. eur)</t>
  </si>
  <si>
    <t>Príjmy VS spolu</t>
  </si>
  <si>
    <t xml:space="preserve"> - v % HDP</t>
  </si>
  <si>
    <t>Daňové príjmy</t>
  </si>
  <si>
    <t>Dane z produkcie a dovozu</t>
  </si>
  <si>
    <t xml:space="preserve"> - Daň z pridanej hodnoty (spolu so zdrojmi EÚ)</t>
  </si>
  <si>
    <t xml:space="preserve"> - Spotrebné dane</t>
  </si>
  <si>
    <t xml:space="preserve"> - Daň z nehnuteľnosti a iné</t>
  </si>
  <si>
    <t xml:space="preserve"> - Osobitný odvod vybraných fin. inštitúcii</t>
  </si>
  <si>
    <t xml:space="preserve"> - Odvod z hazardných hier</t>
  </si>
  <si>
    <t xml:space="preserve"> - Daň z motorových vozidiel</t>
  </si>
  <si>
    <t xml:space="preserve"> - Poplatok za obchodovanie z emisnými kvótami</t>
  </si>
  <si>
    <t xml:space="preserve"> - Ostatné</t>
  </si>
  <si>
    <t>Bežné dane z dôchodkov, majetku</t>
  </si>
  <si>
    <t xml:space="preserve"> - Daň z príjmov fyzických osôb</t>
  </si>
  <si>
    <t xml:space="preserve"> - zo závislej činnosti</t>
  </si>
  <si>
    <t xml:space="preserve"> - z podnikania a inej samostatnej zár. činnosti</t>
  </si>
  <si>
    <t xml:space="preserve"> - Daň z príjmov právnických osôb</t>
  </si>
  <si>
    <t xml:space="preserve">          - Osobitný odvod z podnikania v regul. odvetiach</t>
  </si>
  <si>
    <t xml:space="preserve"> - Daň z príjmov vyberaná zrážkou - rozp. klasif.</t>
  </si>
  <si>
    <t xml:space="preserve"> - Dane z majetku a iné</t>
  </si>
  <si>
    <t>Dane z kapitálu</t>
  </si>
  <si>
    <t>Príspevky na sociálne zabezpečenie</t>
  </si>
  <si>
    <t>Skutočné príspevky na sociálne zabezpečenie</t>
  </si>
  <si>
    <t xml:space="preserve"> - Príspevky zamestnávateľov</t>
  </si>
  <si>
    <t xml:space="preserve"> - Príspevky domácností</t>
  </si>
  <si>
    <t>Imputované príspevky na sociálne zabezpečenie</t>
  </si>
  <si>
    <t>Nedaňové príjmy</t>
  </si>
  <si>
    <t>Tržby</t>
  </si>
  <si>
    <t xml:space="preserve"> - Trhová produkcia + Produkcia pre vlastné konečné použitie</t>
  </si>
  <si>
    <t xml:space="preserve"> - Platby za ostatnú netrhovú produkciu</t>
  </si>
  <si>
    <t>Dôchodky z majetku, z ktorých</t>
  </si>
  <si>
    <t xml:space="preserve"> - Dividendy</t>
  </si>
  <si>
    <t xml:space="preserve"> - Úroky</t>
  </si>
  <si>
    <t>Granty a transfery</t>
  </si>
  <si>
    <t>z toho: z EÚ</t>
  </si>
  <si>
    <t>Ostatné subvencie ma produkciu</t>
  </si>
  <si>
    <t>Ostatné bežné transfery</t>
  </si>
  <si>
    <t>Kapitálové transfery</t>
  </si>
  <si>
    <t>Výdavky VS spolu</t>
  </si>
  <si>
    <t>Bežné výdavky</t>
  </si>
  <si>
    <t>Kompenzácie zamestnancov</t>
  </si>
  <si>
    <t xml:space="preserve"> - Mzdy a platy</t>
  </si>
  <si>
    <t xml:space="preserve"> - Sociálne príspevky zamestnávateľov</t>
  </si>
  <si>
    <t>Medzispotreba</t>
  </si>
  <si>
    <t>Dane</t>
  </si>
  <si>
    <t>Iné dane z produkcie</t>
  </si>
  <si>
    <t>Bežné dane z majetku, atď.</t>
  </si>
  <si>
    <t>Subvencie</t>
  </si>
  <si>
    <t xml:space="preserve"> - Dotácie do poľnohospodárstva</t>
  </si>
  <si>
    <t xml:space="preserve"> - Dotácie do dopravy</t>
  </si>
  <si>
    <t xml:space="preserve"> - železničná doprava</t>
  </si>
  <si>
    <t xml:space="preserve"> - cestná doprava</t>
  </si>
  <si>
    <t>Dôchodky z majetku</t>
  </si>
  <si>
    <t>Úrokové náklady</t>
  </si>
  <si>
    <t>Ostatné dôchodky z majetku</t>
  </si>
  <si>
    <t>Celkové sociálne transfery</t>
  </si>
  <si>
    <t xml:space="preserve"> - Sociálne dávky okrem naturálnych soc. transferov</t>
  </si>
  <si>
    <t xml:space="preserve"> - Aktívne opatrenia trhu práce</t>
  </si>
  <si>
    <t xml:space="preserve"> - Nemocenské dávky</t>
  </si>
  <si>
    <t xml:space="preserve"> - Dôchodkové dávky zo starobného a invalidného poistenia</t>
  </si>
  <si>
    <t xml:space="preserve"> - Dávky v nezamestnanosti</t>
  </si>
  <si>
    <t xml:space="preserve"> - Štátne sociálne dávky a podpora</t>
  </si>
  <si>
    <t xml:space="preserve"> - na prídavok na dieťa</t>
  </si>
  <si>
    <t xml:space="preserve"> - na príspevok pri narodení dieťaťa a prísp. rodičom</t>
  </si>
  <si>
    <t xml:space="preserve"> - na rodičovský príspevok</t>
  </si>
  <si>
    <t xml:space="preserve"> - na dávku v hmotnej núdzi a príspevky k dávke</t>
  </si>
  <si>
    <t xml:space="preserve"> - na peňažné príspevky na kompenzáciu</t>
  </si>
  <si>
    <t xml:space="preserve"> - ostatné</t>
  </si>
  <si>
    <t xml:space="preserve"> - Platené poistné za skupiny osôb ustanovené zákonom</t>
  </si>
  <si>
    <t xml:space="preserve"> - sociálne poistenie</t>
  </si>
  <si>
    <t xml:space="preserve"> - zdravotné poistenie</t>
  </si>
  <si>
    <t xml:space="preserve"> - Naturálne sociálne transfery (zdravotnícke zariadenia)</t>
  </si>
  <si>
    <t>z toho: Odvody do rozpočtu EÚ</t>
  </si>
  <si>
    <t>Transfery NO, cirkvi, súkr. školám a pod.</t>
  </si>
  <si>
    <t>z toho: 2% z daní na verejnoprospešný účel</t>
  </si>
  <si>
    <t>Kapitálové výdavky</t>
  </si>
  <si>
    <t>Kapitálové investície</t>
  </si>
  <si>
    <t xml:space="preserve"> - Tvorba hrubého fixného kapitálu</t>
  </si>
  <si>
    <t xml:space="preserve"> - Zmena stavu zásob a nadobudnutie mínus úbytok cenností</t>
  </si>
  <si>
    <t xml:space="preserve"> - Nadobudnutie mínus úbytok nefinančných neprodukovaných aktív</t>
  </si>
  <si>
    <t>Saldo hospodárenia VS</t>
  </si>
  <si>
    <t>HDP</t>
  </si>
  <si>
    <t>DPPO (bez 2%)</t>
  </si>
  <si>
    <t>DPFO (bez 2% a daňových kreditov)</t>
  </si>
  <si>
    <t>DPH</t>
  </si>
  <si>
    <t>Ostatné dane</t>
  </si>
  <si>
    <t>Sociálne odvody</t>
  </si>
  <si>
    <t>Zdravotné odvody</t>
  </si>
  <si>
    <t>VPÚ DPPO</t>
  </si>
  <si>
    <t>VPÚ DPFO</t>
  </si>
  <si>
    <t>Daňové kredity</t>
  </si>
  <si>
    <t>Vybrané nedaňové príjmy</t>
  </si>
  <si>
    <t>Dividendy ŠR a MH Manažment</t>
  </si>
  <si>
    <t>Administratívne poplatky ŠR</t>
  </si>
  <si>
    <t>Odvod z hazardných hier</t>
  </si>
  <si>
    <t>Kapitálové príjmy ŠR</t>
  </si>
  <si>
    <t>Ostatné nedaňové príjmy ŠR</t>
  </si>
  <si>
    <t>Emisné kvóty</t>
  </si>
  <si>
    <t>Poplatok EOSA</t>
  </si>
  <si>
    <t>Tržby ŽSR</t>
  </si>
  <si>
    <t>Tržby ZSSK</t>
  </si>
  <si>
    <t>Tržby NDS</t>
  </si>
  <si>
    <t>Sociálne transfery a dávky</t>
  </si>
  <si>
    <t>Výdavky Sociálnej poisťovne</t>
  </si>
  <si>
    <t>Sociálne dávky MPSVaR</t>
  </si>
  <si>
    <t>Vzťahy s rozpočtom EÚ</t>
  </si>
  <si>
    <t>Transfer do rozpočtu EÚ</t>
  </si>
  <si>
    <t>Spolufinancovanie</t>
  </si>
  <si>
    <t>Rezerva na prostriedky EÚ</t>
  </si>
  <si>
    <t>Korekcie k čerpaniu EÚ fondov</t>
  </si>
  <si>
    <t>Ostatné výdavky ŠR</t>
  </si>
  <si>
    <t>Bežné rezervy ŠR (okrem EÚ a miezd)</t>
  </si>
  <si>
    <t>Mzdy (vrátane rezervy)</t>
  </si>
  <si>
    <t>Tovary a služby</t>
  </si>
  <si>
    <t>Úroky</t>
  </si>
  <si>
    <t>Poistné platené štátom</t>
  </si>
  <si>
    <t>Bežné transfery ŠR v rámci VS</t>
  </si>
  <si>
    <t>Zelená energia</t>
  </si>
  <si>
    <t>Ostatné bežné výdavky ŠR</t>
  </si>
  <si>
    <t>Investície ŠR (vrátane rezervy)</t>
  </si>
  <si>
    <t>Kapitálové transfery ŠR v rámci VS</t>
  </si>
  <si>
    <t>Ostatné kapitálové transfery ŠR</t>
  </si>
  <si>
    <t>Hospodárenie samospráv</t>
  </si>
  <si>
    <t>Obce</t>
  </si>
  <si>
    <t>VÚC</t>
  </si>
  <si>
    <t>Výdavky na zdravotníctvo</t>
  </si>
  <si>
    <t>Zdravotná starostlivosť</t>
  </si>
  <si>
    <t>Výdavky akcionárom</t>
  </si>
  <si>
    <t>Hospodárenie nemocníc</t>
  </si>
  <si>
    <t>Pohľadávky Soc. poisťovne voči nemocniciam</t>
  </si>
  <si>
    <t>Prevádzkové výdavky zdrav. poisťovní</t>
  </si>
  <si>
    <t>Hospodárenie ostatných subjektov VS</t>
  </si>
  <si>
    <t>Správny fond Sociálnej poisťovne</t>
  </si>
  <si>
    <t>ŽSR</t>
  </si>
  <si>
    <t>ZSSK</t>
  </si>
  <si>
    <t>NDS</t>
  </si>
  <si>
    <t>Dopravné podniky</t>
  </si>
  <si>
    <t>Príspevkové organizácie</t>
  </si>
  <si>
    <t>Environmentálny fond</t>
  </si>
  <si>
    <t>Verejné vysoké školy</t>
  </si>
  <si>
    <t>Jadrová a vyraďovacia spoločnosť</t>
  </si>
  <si>
    <t>Rozhlas a televízia Slovenska</t>
  </si>
  <si>
    <t>Národný jadrový fond</t>
  </si>
  <si>
    <t>Agentúra pre núdzové zásoby ropy a ropných výrobkov</t>
  </si>
  <si>
    <t>Rudné bane, š.p.</t>
  </si>
  <si>
    <t>MH Invest, s.r.o.</t>
  </si>
  <si>
    <t>MH Invest II, s.r.o.</t>
  </si>
  <si>
    <t>Štátne finančné aktíva</t>
  </si>
  <si>
    <t>Samostatné účty ŠR</t>
  </si>
  <si>
    <t>Ostatné subjekty</t>
  </si>
  <si>
    <t>Opatrenia vlády na kompenzáciu cien energií</t>
  </si>
  <si>
    <t>Ostatné vplyvy</t>
  </si>
  <si>
    <t>Spolu</t>
  </si>
  <si>
    <t>*- pri konsolidácii vylučujeme vplyv transferov medzi subjektami verejnej správy</t>
  </si>
  <si>
    <t>Pozn: vzhľadom na spôsob rozpočtovania kapitálových výdavkov štátneho rozpočtu v údajoch nekonsolidujeme kapitálové transfery zo štátneho rozpočtu do subjektov VS</t>
  </si>
  <si>
    <t>1. Celkové výdavky verejnej správy</t>
  </si>
  <si>
    <t>2. EÚ fondy a POO</t>
  </si>
  <si>
    <t>3. Výdavky na spolufinancovanie</t>
  </si>
  <si>
    <t>4. Úrokové náklady</t>
  </si>
  <si>
    <t>5. Cyklické výdavky v nezamestnanosti</t>
  </si>
  <si>
    <t>6. Jednorazové vplyvy (podľa metodiky EK)</t>
  </si>
  <si>
    <t>7. Výdavky spadajúce pod limit (1-2-3-4-5-6)</t>
  </si>
  <si>
    <t>DRM</t>
  </si>
  <si>
    <t>Limit verejných výdavkov - schválený NR SR</t>
  </si>
  <si>
    <t>DRM podľa MF SR</t>
  </si>
  <si>
    <t>Rozdiel voči limitu verejných výdavkov (národné pravidlo)*</t>
  </si>
  <si>
    <t>Medziročný rast čistých výdavkov - záväzná trajektória schválená EK a Radou EÚ</t>
  </si>
  <si>
    <t>Medziročný rast čistých výdavkov - odhad RRZ</t>
  </si>
  <si>
    <t>DRM - diskrečné príjmové opatrenia</t>
  </si>
  <si>
    <t>RRZ</t>
  </si>
  <si>
    <t>Porovnanie voči schválenému RVS 2026</t>
  </si>
  <si>
    <t>ROK 2026</t>
  </si>
  <si>
    <t>Rozpočet VS 2026</t>
  </si>
  <si>
    <t>APR* 2026</t>
  </si>
  <si>
    <t>NRVS 2026-2028</t>
  </si>
  <si>
    <t>* Annual Progres Report - Výročná správa o pokroku pri plnení Národného strednodobého fiškálno-štrukturálneho plánu SR na roky 2026 – 2029</t>
  </si>
  <si>
    <t>2026/01</t>
  </si>
  <si>
    <t>Odhad hospodárenia verejnej správy (ESA 2010, odchýlky od RVS 2026-2028, v mil. eur)</t>
  </si>
  <si>
    <t>Odhad hospodárenia verejnej správy (ESA 2010, odchýlky od RVS 2026-2028, NA KONSOLIDOVANEJ* BÁZE, v mil. eur)</t>
  </si>
  <si>
    <t>Výdavky na obranu</t>
  </si>
  <si>
    <t>Výdavky spadajúce pod limit očistené o rozdiel DRM a obrannú výnimku</t>
  </si>
  <si>
    <t>Rozdiel voči záväznej trajektórií (európske pravidlo)*</t>
  </si>
  <si>
    <t>*-kladná hodnota znamená pomalší kumulatívny rast medziročných čistých výdavkov</t>
  </si>
  <si>
    <t>Odhad plnenia limitu verejných výdavkov a kumulatívneho medziročného rastu čistých výdavkov pre rok 2026 (odchýlky od RVS 2026-2028 resp. trajektórie EK, v mil. eur)</t>
  </si>
  <si>
    <t xml:space="preserve">Výdavky na obranu (nad úrovňou roka 2021) </t>
  </si>
  <si>
    <t>Odchýlka v kumulatívnych rastoch čistých výdavkov podľa záväznej trajektórie schválenej EK a Radou EÚ (kumulatívne)</t>
  </si>
  <si>
    <t>Odchýlka v kumulatívnych rastoch čistých výdavkov podľa RRZ (kumulatívne)</t>
  </si>
  <si>
    <t>2026/02</t>
  </si>
  <si>
    <t>2026/03</t>
  </si>
  <si>
    <t>2026/04</t>
  </si>
  <si>
    <t>2026/05</t>
  </si>
  <si>
    <r>
      <t>Odchýlky od Výročnej správy</t>
    </r>
    <r>
      <rPr>
        <b/>
        <sz val="10"/>
        <color rgb="FFDCB47B"/>
        <rFont val="Calibri"/>
        <family val="2"/>
        <scheme val="minor"/>
      </rPr>
      <t xml:space="preserve"> o pokroku 2026</t>
    </r>
  </si>
  <si>
    <t>2026/06</t>
  </si>
  <si>
    <t>Opatrenia vlády na kompenzáciu cien energií a v súvislosti s vojnou na Ukrajine</t>
  </si>
  <si>
    <t>2026/07</t>
  </si>
  <si>
    <t>2026/08</t>
  </si>
  <si>
    <r>
      <t>Odchýlky od</t>
    </r>
    <r>
      <rPr>
        <b/>
        <sz val="11"/>
        <color rgb="FFDCB47B"/>
        <rFont val="Calibri"/>
        <family val="2"/>
        <scheme val="minor"/>
      </rPr>
      <t xml:space="preserve"> </t>
    </r>
    <r>
      <rPr>
        <b/>
        <sz val="11"/>
        <color theme="4"/>
        <rFont val="Calibri"/>
        <family val="2"/>
        <scheme val="minor"/>
      </rPr>
      <t>2026 OS 2Q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</si>
</sst>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k_-;\-* #,##0.00\ _S_k_-;_-* &quot;-&quot;??\ _S_k_-;_-@_-"/>
    <numFmt numFmtId="165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scheme val="minor"/>
    </font>
    <font>
      <b/>
      <sz val="32"/>
      <color rgb="FF13B5EA"/>
      <name val="Calibri"/>
      <family val="2"/>
      <charset val="238"/>
      <scheme val="minor"/>
    </font>
    <font>
      <b/>
      <sz val="11"/>
      <color rgb="FF11B5EA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13B5E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Arial Narrow"/>
      <family val="2"/>
      <charset val="238"/>
    </font>
    <font>
      <sz val="8"/>
      <name val="Calibri"/>
      <family val="2"/>
      <scheme val="minor"/>
    </font>
    <font>
      <b/>
      <sz val="11"/>
      <color rgb="FF13B5EA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13B5EA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DCB47B"/>
      <name val="Calibri"/>
      <family val="2"/>
      <scheme val="minor"/>
    </font>
    <font>
      <b/>
      <sz val="11"/>
      <color rgb="FFDCB47B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1B5EA"/>
        <bgColor indexed="64"/>
      </patternFill>
    </fill>
    <fill>
      <patternFill patternType="solid">
        <fgColor rgb="FF13B5EA"/>
        <bgColor indexed="64"/>
      </patternFill>
    </fill>
    <fill>
      <patternFill patternType="solid">
        <fgColor rgb="FFDCB47B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11B5EA"/>
      </top>
      <bottom/>
      <diagonal/>
    </border>
    <border>
      <left/>
      <right/>
      <top/>
      <bottom style="medium">
        <color rgb="FF11B5EA"/>
      </bottom>
      <diagonal/>
    </border>
    <border>
      <left/>
      <right/>
      <top style="medium">
        <color rgb="FF11B5EA"/>
      </top>
      <bottom style="medium">
        <color rgb="FF11B5EA"/>
      </bottom>
      <diagonal/>
    </border>
  </borders>
  <cellStyleXfs count="12">
    <xf numFmtId="0" fontId="0" fillId="0" borderId="0"/>
    <xf numFmtId="0" fontId="9" fillId="0" borderId="0"/>
    <xf numFmtId="0" fontId="11" fillId="0" borderId="0"/>
    <xf numFmtId="0" fontId="11" fillId="0" borderId="0"/>
    <xf numFmtId="164" fontId="16" fillId="0" borderId="0" applyFont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4" fontId="16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5" fillId="0" borderId="0" xfId="0" applyFont="1"/>
    <xf numFmtId="3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10" fillId="3" borderId="0" xfId="1" applyFont="1" applyFill="1" applyAlignment="1">
      <alignment horizontal="left" vertical="center"/>
    </xf>
    <xf numFmtId="0" fontId="10" fillId="2" borderId="0" xfId="0" applyFont="1" applyFill="1" applyAlignment="1">
      <alignment horizontal="right"/>
    </xf>
    <xf numFmtId="0" fontId="12" fillId="0" borderId="0" xfId="2" applyFont="1" applyAlignment="1">
      <alignment vertical="center"/>
    </xf>
    <xf numFmtId="3" fontId="13" fillId="2" borderId="0" xfId="0" applyNumberFormat="1" applyFont="1" applyFill="1"/>
    <xf numFmtId="3" fontId="13" fillId="0" borderId="0" xfId="0" applyNumberFormat="1" applyFont="1"/>
    <xf numFmtId="0" fontId="14" fillId="0" borderId="0" xfId="2" applyFont="1" applyAlignment="1">
      <alignment horizontal="left" vertical="center" indent="1"/>
    </xf>
    <xf numFmtId="0" fontId="14" fillId="0" borderId="0" xfId="2" applyFont="1" applyAlignment="1">
      <alignment horizontal="left" vertical="center" indent="2"/>
    </xf>
    <xf numFmtId="0" fontId="14" fillId="0" borderId="0" xfId="2" applyFont="1" applyAlignment="1">
      <alignment horizontal="left" vertical="center" indent="3"/>
    </xf>
    <xf numFmtId="0" fontId="10" fillId="3" borderId="0" xfId="2" applyFont="1" applyFill="1" applyAlignment="1">
      <alignment horizontal="left" vertical="center"/>
    </xf>
    <xf numFmtId="3" fontId="10" fillId="2" borderId="0" xfId="0" applyNumberFormat="1" applyFont="1" applyFill="1"/>
    <xf numFmtId="0" fontId="15" fillId="0" borderId="0" xfId="0" applyFont="1"/>
    <xf numFmtId="0" fontId="15" fillId="0" borderId="0" xfId="2" applyFont="1" applyAlignment="1">
      <alignment vertical="center"/>
    </xf>
    <xf numFmtId="3" fontId="15" fillId="2" borderId="0" xfId="0" applyNumberFormat="1" applyFont="1" applyFill="1"/>
    <xf numFmtId="3" fontId="15" fillId="0" borderId="0" xfId="0" applyNumberFormat="1" applyFont="1"/>
    <xf numFmtId="4" fontId="15" fillId="0" borderId="0" xfId="0" applyNumberFormat="1" applyFont="1"/>
    <xf numFmtId="0" fontId="14" fillId="0" borderId="0" xfId="2" applyFont="1" applyAlignment="1">
      <alignment horizontal="left" vertical="center" indent="4"/>
    </xf>
    <xf numFmtId="4" fontId="10" fillId="2" borderId="0" xfId="0" applyNumberFormat="1" applyFont="1" applyFill="1"/>
    <xf numFmtId="0" fontId="14" fillId="0" borderId="0" xfId="2" applyFont="1" applyAlignment="1">
      <alignment horizontal="left" vertical="center"/>
    </xf>
    <xf numFmtId="0" fontId="20" fillId="3" borderId="0" xfId="2" applyFont="1" applyFill="1" applyAlignment="1">
      <alignment horizontal="left" vertical="center"/>
    </xf>
    <xf numFmtId="0" fontId="20" fillId="2" borderId="0" xfId="0" applyFont="1" applyFill="1" applyAlignment="1">
      <alignment horizontal="right"/>
    </xf>
    <xf numFmtId="0" fontId="19" fillId="0" borderId="0" xfId="2" applyFont="1" applyAlignment="1">
      <alignment vertical="center"/>
    </xf>
    <xf numFmtId="3" fontId="19" fillId="0" borderId="0" xfId="0" applyNumberFormat="1" applyFont="1"/>
    <xf numFmtId="0" fontId="21" fillId="0" borderId="0" xfId="2" applyFont="1" applyAlignment="1">
      <alignment horizontal="left" vertical="center" indent="1"/>
    </xf>
    <xf numFmtId="3" fontId="0" fillId="0" borderId="0" xfId="0" applyNumberFormat="1"/>
    <xf numFmtId="3" fontId="20" fillId="2" borderId="0" xfId="0" applyNumberFormat="1" applyFont="1" applyFill="1"/>
    <xf numFmtId="0" fontId="19" fillId="0" borderId="0" xfId="6" applyFont="1" applyAlignment="1">
      <alignment vertical="top"/>
    </xf>
    <xf numFmtId="0" fontId="22" fillId="0" borderId="0" xfId="6" applyFont="1" applyAlignment="1">
      <alignment vertical="top"/>
    </xf>
    <xf numFmtId="3" fontId="1" fillId="0" borderId="0" xfId="0" applyNumberFormat="1" applyFont="1" applyAlignment="1">
      <alignment horizontal="left"/>
    </xf>
    <xf numFmtId="0" fontId="21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23" fillId="0" borderId="0" xfId="0" applyFont="1"/>
    <xf numFmtId="3" fontId="26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165" fontId="26" fillId="0" borderId="0" xfId="0" applyNumberFormat="1" applyFont="1"/>
    <xf numFmtId="0" fontId="26" fillId="0" borderId="0" xfId="0" applyFont="1"/>
    <xf numFmtId="0" fontId="25" fillId="0" borderId="0" xfId="0" applyFont="1"/>
    <xf numFmtId="0" fontId="1" fillId="0" borderId="0" xfId="0" applyFont="1"/>
    <xf numFmtId="3" fontId="1" fillId="0" borderId="1" xfId="0" applyNumberFormat="1" applyFont="1" applyBorder="1" applyAlignment="1">
      <alignment horizontal="left"/>
    </xf>
    <xf numFmtId="3" fontId="1" fillId="2" borderId="1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2" xfId="0" applyNumberFormat="1" applyFont="1" applyBorder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/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/>
    <xf numFmtId="49" fontId="10" fillId="2" borderId="0" xfId="0" applyNumberFormat="1" applyFont="1" applyFill="1" applyAlignment="1">
      <alignment horizontal="right"/>
    </xf>
    <xf numFmtId="0" fontId="27" fillId="0" borderId="0" xfId="0" applyFont="1"/>
    <xf numFmtId="1" fontId="28" fillId="3" borderId="0" xfId="7" applyNumberFormat="1" applyFont="1" applyFill="1" applyAlignment="1">
      <alignment horizontal="right" vertical="top"/>
    </xf>
    <xf numFmtId="165" fontId="19" fillId="0" borderId="0" xfId="0" applyNumberFormat="1" applyFont="1"/>
    <xf numFmtId="0" fontId="10" fillId="4" borderId="0" xfId="0" applyFont="1" applyFill="1" applyAlignment="1">
      <alignment horizontal="right"/>
    </xf>
    <xf numFmtId="3" fontId="20" fillId="5" borderId="0" xfId="0" applyNumberFormat="1" applyFont="1" applyFill="1"/>
    <xf numFmtId="0" fontId="10" fillId="6" borderId="0" xfId="0" applyFont="1" applyFill="1" applyAlignment="1">
      <alignment horizontal="right"/>
    </xf>
    <xf numFmtId="3" fontId="20" fillId="6" borderId="0" xfId="0" applyNumberFormat="1" applyFont="1" applyFill="1"/>
    <xf numFmtId="1" fontId="20" fillId="6" borderId="0" xfId="0" applyNumberFormat="1" applyFont="1" applyFill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</cellXfs>
  <cellStyles count="12">
    <cellStyle name="Čiarka 2" xfId="4" xr:uid="{CA682BC9-45C2-4FB1-A09A-4D9CE450A137}"/>
    <cellStyle name="Čiarka 3" xfId="10" xr:uid="{01B4CE9B-C7D6-4A4D-91F0-34C1917E0137}"/>
    <cellStyle name="Normal" xfId="0" builtinId="0"/>
    <cellStyle name="Normálna 4 2" xfId="6" xr:uid="{C5A91FB8-1500-4A43-8774-E904273E7D1B}"/>
    <cellStyle name="Normálna 4 2 2" xfId="7" xr:uid="{53AE71B0-7B19-4080-8376-F1CB7C2BF543}"/>
    <cellStyle name="Normálna 4 2 2 2" xfId="9" xr:uid="{9F4309BD-3B6B-44FD-AE89-FCEF20501716}"/>
    <cellStyle name="Normálna 4 2 3" xfId="8" xr:uid="{00C58A0C-996F-4E6F-893C-8973BE7614D2}"/>
    <cellStyle name="Normálna 4 2 4" xfId="11" xr:uid="{204D3077-8FB0-4902-9E1E-E0F192D07A5A}"/>
    <cellStyle name="Normálne 2" xfId="3" xr:uid="{11050034-A121-43CD-8508-0D6607D32B52}"/>
    <cellStyle name="normálne 9_Tabulky IFP_casove rady-request_20111102_" xfId="5" xr:uid="{704C976E-9F78-4E26-AA66-43A325241047}"/>
    <cellStyle name="normálne_dane pre rozpocet 2006-2008_JUN2005_final" xfId="2" xr:uid="{A07B7451-9ED0-4B03-A67F-A673A32220C7}"/>
    <cellStyle name="normálne_IFP_DANE_20081103" xfId="1" xr:uid="{E70AB42A-5B5E-49A7-8864-A218D643AAED}"/>
  </cellStyles>
  <dxfs count="0"/>
  <tableStyles count="0" defaultTableStyle="TableStyleMedium2" defaultPivotStyle="PivotStyleLight16"/>
  <colors>
    <mruColors>
      <color rgb="FF13B5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Motív RRZ">
      <a:dk1>
        <a:sysClr val="windowText" lastClr="000000"/>
      </a:dk1>
      <a:lt1>
        <a:sysClr val="window" lastClr="FFFFFF"/>
      </a:lt1>
      <a:dk2>
        <a:srgbClr val="D82727"/>
      </a:dk2>
      <a:lt2>
        <a:srgbClr val="37B268"/>
      </a:lt2>
      <a:accent1>
        <a:srgbClr val="58595B"/>
      </a:accent1>
      <a:accent2>
        <a:srgbClr val="13B5EA"/>
      </a:accent2>
      <a:accent3>
        <a:srgbClr val="DCB47B"/>
      </a:accent3>
      <a:accent4>
        <a:srgbClr val="3657A7"/>
      </a:accent4>
      <a:accent5>
        <a:srgbClr val="997468"/>
      </a:accent5>
      <a:accent6>
        <a:srgbClr val="9C479B"/>
      </a:accent6>
      <a:hlink>
        <a:srgbClr val="003399"/>
      </a:hlink>
      <a:folHlink>
        <a:srgbClr val="B9D0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4A62-BF85-469B-9FC8-71C0C112BF32}">
  <sheetPr>
    <tabColor rgb="FF13B5EA"/>
  </sheetPr>
  <dimension ref="A1:AK98"/>
  <sheetViews>
    <sheetView showGridLines="0" tabSelected="1" zoomScaleNormal="100" workbookViewId="0">
      <pane xSplit="3" ySplit="8" topLeftCell="K9" activePane="bottomRight" state="frozen"/>
      <selection pane="topRight" activeCell="D1" sqref="D1"/>
      <selection pane="bottomLeft" activeCell="A7" sqref="A7"/>
      <selection pane="bottomRight" activeCell="R23" sqref="R23"/>
    </sheetView>
  </sheetViews>
  <sheetFormatPr defaultColWidth="9.33203125" defaultRowHeight="15" customHeight="1" x14ac:dyDescent="0.3"/>
  <cols>
    <col min="1" max="1" width="2.6640625" customWidth="1"/>
    <col min="2" max="2" width="49.5546875" customWidth="1"/>
    <col min="3" max="3" width="0.6640625" customWidth="1"/>
    <col min="4" max="4" width="16.6640625" customWidth="1"/>
    <col min="5" max="5" width="0.6640625" customWidth="1"/>
    <col min="6" max="6" width="14.6640625" customWidth="1"/>
    <col min="7" max="7" width="14.6640625" hidden="1" customWidth="1"/>
    <col min="8" max="8" width="0.6640625" customWidth="1"/>
    <col min="9" max="37" width="16.6640625" customWidth="1"/>
  </cols>
  <sheetData>
    <row r="1" spans="1:37" ht="15" customHeight="1" thickBot="1" x14ac:dyDescent="0.35">
      <c r="A1" s="45"/>
      <c r="B1" s="45"/>
      <c r="D1" s="2">
        <f>D94</f>
        <v>-5912.9849999999933</v>
      </c>
      <c r="E1" s="3"/>
      <c r="F1" s="2">
        <f>F94</f>
        <v>-6212.114999999998</v>
      </c>
      <c r="G1" s="2">
        <f>G94</f>
        <v>0</v>
      </c>
      <c r="H1" s="3"/>
      <c r="I1" s="2">
        <f t="shared" ref="I1:J1" si="0">I94</f>
        <v>-6195.3681541868864</v>
      </c>
      <c r="J1" s="2">
        <f t="shared" si="0"/>
        <v>-6381.2753820373764</v>
      </c>
      <c r="K1" s="2">
        <f t="shared" ref="K1:L1" si="1">K94</f>
        <v>-6144.3511086032449</v>
      </c>
      <c r="L1" s="2">
        <f t="shared" si="1"/>
        <v>-6147.6144529761732</v>
      </c>
      <c r="M1" s="2">
        <f t="shared" ref="M1:N1" si="2">M94</f>
        <v>-6102.1016604524848</v>
      </c>
      <c r="N1" s="2">
        <f t="shared" si="2"/>
        <v>-6220.3973425079967</v>
      </c>
      <c r="O1" s="2">
        <f t="shared" ref="O1:P1" si="3">O94</f>
        <v>-6247.7863443156748</v>
      </c>
      <c r="P1" s="2">
        <f t="shared" si="3"/>
        <v>-6267.8947877483079</v>
      </c>
    </row>
    <row r="2" spans="1:37" ht="15" customHeight="1" x14ac:dyDescent="0.3">
      <c r="A2" s="45"/>
      <c r="B2" s="46" t="s">
        <v>0</v>
      </c>
      <c r="C2" s="47"/>
      <c r="D2" s="4" t="str">
        <f>TEXT(ROUND(D1,0),"# ###")&amp;" mil.eur"</f>
        <v>-5 913 mil.eur</v>
      </c>
      <c r="E2" s="47"/>
      <c r="F2" s="4" t="str">
        <f>TEXT(ROUND(F1,0),"# ###")&amp;" mil.eur"</f>
        <v>-6 212 mil.eur</v>
      </c>
      <c r="G2" s="4" t="str">
        <f>TEXT(ROUND(G1,0),"# ###")&amp;" mil.eur"</f>
        <v xml:space="preserve"> mil.eur</v>
      </c>
      <c r="H2" s="47"/>
      <c r="I2" s="4" t="str">
        <f t="shared" ref="I2:J2" si="4">TEXT(ROUND(I1,0),"# ###")&amp;" mil.eur"</f>
        <v>-6 195 mil.eur</v>
      </c>
      <c r="J2" s="4" t="str">
        <f t="shared" si="4"/>
        <v>-6 381 mil.eur</v>
      </c>
      <c r="K2" s="4" t="str">
        <f t="shared" ref="K2:L2" si="5">TEXT(ROUND(K1,0),"# ###")&amp;" mil.eur"</f>
        <v>-6 144 mil.eur</v>
      </c>
      <c r="L2" s="4" t="str">
        <f t="shared" si="5"/>
        <v>-6 148 mil.eur</v>
      </c>
      <c r="M2" s="4" t="str">
        <f t="shared" ref="M2:N2" si="6">TEXT(ROUND(M1,0),"# ###")&amp;" mil.eur"</f>
        <v>-6 102 mil.eur</v>
      </c>
      <c r="N2" s="4" t="str">
        <f t="shared" si="6"/>
        <v>-6 220 mil.eur</v>
      </c>
      <c r="O2" s="4" t="str">
        <f t="shared" ref="O2:P2" si="7">TEXT(ROUND(O1,0),"# ###")&amp;" mil.eur"</f>
        <v>-6 248 mil.eur</v>
      </c>
      <c r="P2" s="4" t="str">
        <f t="shared" si="7"/>
        <v>-6 268 mil.eur</v>
      </c>
    </row>
    <row r="3" spans="1:37" ht="15" customHeight="1" x14ac:dyDescent="0.3">
      <c r="A3" s="45"/>
      <c r="B3" s="35" t="s">
        <v>175</v>
      </c>
      <c r="C3" s="48"/>
      <c r="D3" s="49"/>
      <c r="E3" s="48"/>
      <c r="F3" s="49" t="str">
        <f>IF(F1-$D$1&gt;0,"+","")&amp;TEXT(ROUND((F1-$D$1),0),"# ###")&amp;" mil.eur"</f>
        <v>-299 mil.eur</v>
      </c>
      <c r="G3" s="49" t="str">
        <f>IF(G1-$D$1&gt;0,"+","")&amp;TEXT(ROUND((G1-$D$1),0),"# ###")&amp;" mil.eur"</f>
        <v>+5 913 mil.eur</v>
      </c>
      <c r="H3" s="48"/>
      <c r="I3" s="49" t="str">
        <f t="shared" ref="I3:J3" si="8">IF(I1-$D$1&gt;0,"+","")&amp;TEXT(ROUND((I1-$D$1),0),"# ###")&amp;" mil.eur"</f>
        <v>-282 mil.eur</v>
      </c>
      <c r="J3" s="49" t="str">
        <f t="shared" si="8"/>
        <v>-468 mil.eur</v>
      </c>
      <c r="K3" s="49" t="str">
        <f t="shared" ref="K3:L3" si="9">IF(K1-$D$1&gt;0,"+","")&amp;TEXT(ROUND((K1-$D$1),0),"# ###")&amp;" mil.eur"</f>
        <v>-231 mil.eur</v>
      </c>
      <c r="L3" s="49" t="str">
        <f t="shared" si="9"/>
        <v>-235 mil.eur</v>
      </c>
      <c r="M3" s="49" t="str">
        <f t="shared" ref="M3:N3" si="10">IF(M1-$D$1&gt;0,"+","")&amp;TEXT(ROUND((M1-$D$1),0),"# ###")&amp;" mil.eur"</f>
        <v>-189 mil.eur</v>
      </c>
      <c r="N3" s="49" t="str">
        <f t="shared" si="10"/>
        <v>-307 mil.eur</v>
      </c>
      <c r="O3" s="49" t="str">
        <f t="shared" ref="O3:P3" si="11">IF(O1-$D$1&gt;0,"+","")&amp;TEXT(ROUND((O1-$D$1),0),"# ###")&amp;" mil.eur"</f>
        <v>-335 mil.eur</v>
      </c>
      <c r="P3" s="49" t="str">
        <f t="shared" si="11"/>
        <v>-355 mil.eur</v>
      </c>
    </row>
    <row r="4" spans="1:37" ht="15" customHeight="1" thickBot="1" x14ac:dyDescent="0.35">
      <c r="A4" s="45"/>
      <c r="B4" s="50" t="s">
        <v>1</v>
      </c>
      <c r="C4" s="51"/>
      <c r="D4" s="52"/>
      <c r="E4" s="51"/>
      <c r="F4" s="52"/>
      <c r="G4" s="52" t="e">
        <f>IF(G1-#REF!&gt;0,"+","")&amp;TEXT(ROUND((G1-#REF!),0),"# ###")&amp;" mil.eur"</f>
        <v>#REF!</v>
      </c>
      <c r="H4" s="51"/>
      <c r="I4" s="52"/>
      <c r="J4" s="52"/>
      <c r="K4" s="52"/>
      <c r="L4" s="52"/>
      <c r="M4" s="52"/>
      <c r="N4" s="52"/>
      <c r="O4" s="52"/>
      <c r="P4" s="52"/>
    </row>
    <row r="5" spans="1:37" ht="15" customHeight="1" x14ac:dyDescent="0.3">
      <c r="A5" s="45"/>
      <c r="B5" s="65" t="s">
        <v>176</v>
      </c>
      <c r="C5" s="45"/>
      <c r="D5" s="45"/>
      <c r="E5" s="45"/>
      <c r="F5" s="53"/>
      <c r="G5" s="53"/>
      <c r="H5" s="45"/>
      <c r="I5" s="53"/>
      <c r="J5" s="53"/>
      <c r="K5" s="53"/>
      <c r="L5" s="53"/>
      <c r="M5" s="53"/>
      <c r="N5" s="53"/>
      <c r="O5" s="53"/>
      <c r="P5" s="53"/>
    </row>
    <row r="6" spans="1:37" ht="15" customHeight="1" thickBot="1" x14ac:dyDescent="0.35">
      <c r="A6" s="45"/>
      <c r="B6" s="66"/>
      <c r="C6" s="45"/>
      <c r="D6" s="45"/>
      <c r="E6" s="45"/>
      <c r="F6" s="53"/>
      <c r="G6" s="53"/>
      <c r="H6" s="45"/>
      <c r="I6" s="53"/>
      <c r="J6" s="53"/>
      <c r="K6" s="53"/>
      <c r="L6" s="53"/>
      <c r="M6" s="53"/>
      <c r="N6" s="53"/>
      <c r="O6" s="53"/>
      <c r="P6" s="53"/>
    </row>
    <row r="7" spans="1:37" ht="15" customHeight="1" thickBot="1" x14ac:dyDescent="0.35">
      <c r="A7" s="45"/>
      <c r="B7" s="5" t="s">
        <v>2</v>
      </c>
      <c r="C7" s="47"/>
      <c r="D7" s="6" t="s">
        <v>3</v>
      </c>
      <c r="E7" s="54"/>
      <c r="F7" s="6" t="s">
        <v>3</v>
      </c>
      <c r="G7" s="6" t="s">
        <v>3</v>
      </c>
      <c r="H7" s="54"/>
      <c r="I7" s="7" t="s">
        <v>174</v>
      </c>
      <c r="J7" s="7" t="s">
        <v>174</v>
      </c>
      <c r="K7" s="7" t="s">
        <v>174</v>
      </c>
      <c r="L7" s="7" t="s">
        <v>174</v>
      </c>
      <c r="M7" s="7" t="s">
        <v>174</v>
      </c>
      <c r="N7" s="7" t="s">
        <v>174</v>
      </c>
      <c r="O7" s="7" t="s">
        <v>174</v>
      </c>
      <c r="P7" s="7" t="s">
        <v>174</v>
      </c>
    </row>
    <row r="8" spans="1:37" ht="15" customHeight="1" x14ac:dyDescent="0.3">
      <c r="A8" s="45"/>
      <c r="B8" s="8" t="s">
        <v>4</v>
      </c>
      <c r="C8" s="9"/>
      <c r="D8" s="9" t="s">
        <v>177</v>
      </c>
      <c r="E8" s="9"/>
      <c r="F8" s="56" t="s">
        <v>178</v>
      </c>
      <c r="G8" s="9" t="s">
        <v>179</v>
      </c>
      <c r="H8" s="9"/>
      <c r="I8" s="9" t="s">
        <v>181</v>
      </c>
      <c r="J8" s="9" t="s">
        <v>192</v>
      </c>
      <c r="K8" s="9" t="s">
        <v>193</v>
      </c>
      <c r="L8" s="9" t="s">
        <v>194</v>
      </c>
      <c r="M8" s="9" t="s">
        <v>195</v>
      </c>
      <c r="N8" s="9" t="s">
        <v>197</v>
      </c>
      <c r="O8" s="9" t="s">
        <v>199</v>
      </c>
      <c r="P8" s="9" t="s">
        <v>200</v>
      </c>
    </row>
    <row r="9" spans="1:37" s="18" customFormat="1" ht="15" customHeight="1" x14ac:dyDescent="0.3">
      <c r="B9" s="19" t="s">
        <v>5</v>
      </c>
      <c r="C9" s="20"/>
      <c r="D9" s="21">
        <f>D11+D31+D36+D43</f>
        <v>61343.637999999999</v>
      </c>
      <c r="E9" s="20"/>
      <c r="F9" s="21">
        <f>F11+F31+F36+F43</f>
        <v>62801.186999999998</v>
      </c>
      <c r="G9" s="21">
        <f>G11+G31+G36+G43</f>
        <v>0</v>
      </c>
      <c r="H9" s="20"/>
      <c r="I9" s="21">
        <f t="shared" ref="I9:J9" si="12">I11+I31+I36+I43</f>
        <v>63017.008911639175</v>
      </c>
      <c r="J9" s="21">
        <f t="shared" si="12"/>
        <v>62805.919913345264</v>
      </c>
      <c r="K9" s="21">
        <f t="shared" ref="K9:L9" si="13">K11+K31+K36+K43</f>
        <v>62519.30016803895</v>
      </c>
      <c r="L9" s="21">
        <f t="shared" si="13"/>
        <v>62725.728680747801</v>
      </c>
      <c r="M9" s="21">
        <f t="shared" ref="M9:N9" si="14">M11+M31+M36+M43</f>
        <v>62804.559858208617</v>
      </c>
      <c r="N9" s="21">
        <f t="shared" si="14"/>
        <v>62931.991160151789</v>
      </c>
      <c r="O9" s="21">
        <f t="shared" ref="O9:P9" si="15">O11+O31+O36+O43</f>
        <v>62905.124744618261</v>
      </c>
      <c r="P9" s="21">
        <f t="shared" si="15"/>
        <v>62964.047302970044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s="18" customFormat="1" ht="15" customHeight="1" x14ac:dyDescent="0.3">
      <c r="B10" s="19" t="s">
        <v>6</v>
      </c>
      <c r="C10" s="20"/>
      <c r="D10" s="22">
        <f>D9/D$96*100</f>
        <v>42.535015929126025</v>
      </c>
      <c r="E10" s="20"/>
      <c r="F10" s="22">
        <f>F9/F$96*100</f>
        <v>43.872185832360138</v>
      </c>
      <c r="G10" s="22" t="e">
        <f>G9/G$96*100</f>
        <v>#DIV/0!</v>
      </c>
      <c r="H10" s="20"/>
      <c r="I10" s="22">
        <f t="shared" ref="I10:J10" si="16">I9/I$96*100</f>
        <v>44.600028155820063</v>
      </c>
      <c r="J10" s="22">
        <f t="shared" si="16"/>
        <v>44.266461739793606</v>
      </c>
      <c r="K10" s="22">
        <f t="shared" ref="K10:L10" si="17">K9/K$96*100</f>
        <v>44.064448267067199</v>
      </c>
      <c r="L10" s="22">
        <f t="shared" si="17"/>
        <v>44.06678958564396</v>
      </c>
      <c r="M10" s="22">
        <f t="shared" ref="M10:N10" si="18">M9/M$96*100</f>
        <v>43.989748511922684</v>
      </c>
      <c r="N10" s="22">
        <f t="shared" si="18"/>
        <v>44.038596519816601</v>
      </c>
      <c r="O10" s="22">
        <f t="shared" ref="O10:P10" si="19">O9/O$96*100</f>
        <v>44.019795919171308</v>
      </c>
      <c r="P10" s="22">
        <f t="shared" si="19"/>
        <v>44.061028791758581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5" customHeight="1" x14ac:dyDescent="0.3">
      <c r="A11" s="45"/>
      <c r="B11" s="10" t="s">
        <v>7</v>
      </c>
      <c r="C11" s="11"/>
      <c r="D11" s="12">
        <v>29334.275000000001</v>
      </c>
      <c r="E11" s="11"/>
      <c r="F11" s="12">
        <v>29080.902000000002</v>
      </c>
      <c r="G11" s="12"/>
      <c r="H11" s="11"/>
      <c r="I11" s="12">
        <v>29120.973344799342</v>
      </c>
      <c r="J11" s="12">
        <v>28948.068595923141</v>
      </c>
      <c r="K11" s="12">
        <v>28904.071595923146</v>
      </c>
      <c r="L11" s="12">
        <v>28873.183460483797</v>
      </c>
      <c r="M11" s="12">
        <v>29036.877752163375</v>
      </c>
      <c r="N11" s="12">
        <v>29158.882772841738</v>
      </c>
      <c r="O11" s="12">
        <v>29151.714158989169</v>
      </c>
      <c r="P11" s="12">
        <v>29216.981787324807</v>
      </c>
    </row>
    <row r="12" spans="1:37" ht="15" customHeight="1" x14ac:dyDescent="0.3">
      <c r="A12" s="45"/>
      <c r="B12" s="13" t="s">
        <v>8</v>
      </c>
      <c r="C12" s="55"/>
      <c r="D12" s="53">
        <v>17428.39</v>
      </c>
      <c r="E12" s="55"/>
      <c r="F12" s="53">
        <v>17313.870999999999</v>
      </c>
      <c r="G12" s="53"/>
      <c r="H12" s="55"/>
      <c r="I12" s="53">
        <v>17368.653551497242</v>
      </c>
      <c r="J12" s="53">
        <v>17281.008808199189</v>
      </c>
      <c r="K12" s="53">
        <v>17230.01180819919</v>
      </c>
      <c r="L12" s="53">
        <v>17273.980033063301</v>
      </c>
      <c r="M12" s="53">
        <v>17328.187594824019</v>
      </c>
      <c r="N12" s="53">
        <v>17516.040896761522</v>
      </c>
      <c r="O12" s="53">
        <v>17578.287488556547</v>
      </c>
      <c r="P12" s="53">
        <v>17557.216171072228</v>
      </c>
    </row>
    <row r="13" spans="1:37" ht="15" customHeight="1" x14ac:dyDescent="0.3">
      <c r="A13" s="45"/>
      <c r="B13" s="14" t="s">
        <v>9</v>
      </c>
      <c r="C13" s="55"/>
      <c r="D13" s="53">
        <v>11592.464</v>
      </c>
      <c r="E13" s="55"/>
      <c r="F13" s="53">
        <v>11272.422</v>
      </c>
      <c r="G13" s="53"/>
      <c r="H13" s="55"/>
      <c r="I13" s="53">
        <v>11376</v>
      </c>
      <c r="J13" s="53">
        <v>11289</v>
      </c>
      <c r="K13" s="53">
        <v>11235</v>
      </c>
      <c r="L13" s="53">
        <v>11242</v>
      </c>
      <c r="M13" s="53">
        <v>11293</v>
      </c>
      <c r="N13" s="53">
        <v>11379</v>
      </c>
      <c r="O13" s="53">
        <v>11447</v>
      </c>
      <c r="P13" s="53">
        <v>11436</v>
      </c>
    </row>
    <row r="14" spans="1:37" ht="15" customHeight="1" x14ac:dyDescent="0.3">
      <c r="A14" s="45"/>
      <c r="B14" s="14" t="s">
        <v>10</v>
      </c>
      <c r="C14" s="55"/>
      <c r="D14" s="53">
        <v>3038.4029999999998</v>
      </c>
      <c r="E14" s="55"/>
      <c r="F14" s="53">
        <v>3007.59</v>
      </c>
      <c r="G14" s="53"/>
      <c r="H14" s="55"/>
      <c r="I14" s="53">
        <v>2883.7799999999997</v>
      </c>
      <c r="J14" s="53">
        <v>2877.7</v>
      </c>
      <c r="K14" s="53">
        <v>2877.7</v>
      </c>
      <c r="L14" s="53">
        <v>2877.7</v>
      </c>
      <c r="M14" s="53">
        <v>2877.7</v>
      </c>
      <c r="N14" s="53">
        <v>2907.7</v>
      </c>
      <c r="O14" s="53">
        <v>2907.7</v>
      </c>
      <c r="P14" s="53">
        <v>2901.7000000000003</v>
      </c>
    </row>
    <row r="15" spans="1:37" ht="15" customHeight="1" x14ac:dyDescent="0.3">
      <c r="A15" s="45"/>
      <c r="B15" s="14" t="s">
        <v>11</v>
      </c>
      <c r="C15" s="55"/>
      <c r="D15" s="53">
        <v>635.20600000000002</v>
      </c>
      <c r="E15" s="55"/>
      <c r="F15" s="53">
        <v>631.37300000000005</v>
      </c>
      <c r="G15" s="53"/>
      <c r="H15" s="55"/>
      <c r="I15" s="53">
        <v>652.18604481600005</v>
      </c>
      <c r="J15" s="53">
        <v>657.43366394500003</v>
      </c>
      <c r="K15" s="53">
        <v>657.43366394500003</v>
      </c>
      <c r="L15" s="53">
        <v>657.43366394500003</v>
      </c>
      <c r="M15" s="53">
        <v>677.06788287799998</v>
      </c>
      <c r="N15" s="53">
        <v>665.81604031100005</v>
      </c>
      <c r="O15" s="53">
        <v>665.81604031100005</v>
      </c>
      <c r="P15" s="53">
        <v>670.174847774</v>
      </c>
    </row>
    <row r="16" spans="1:37" ht="15" customHeight="1" x14ac:dyDescent="0.3">
      <c r="A16" s="45"/>
      <c r="B16" s="14" t="s">
        <v>12</v>
      </c>
      <c r="C16" s="55"/>
      <c r="D16" s="53">
        <v>0</v>
      </c>
      <c r="E16" s="55"/>
      <c r="F16" s="53">
        <v>0</v>
      </c>
      <c r="G16" s="53"/>
      <c r="H16" s="55"/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</row>
    <row r="17" spans="1:37" ht="15" customHeight="1" x14ac:dyDescent="0.3">
      <c r="A17" s="45"/>
      <c r="B17" s="14" t="s">
        <v>13</v>
      </c>
      <c r="C17" s="55"/>
      <c r="D17" s="53">
        <v>462.286</v>
      </c>
      <c r="E17" s="55"/>
      <c r="F17" s="53">
        <v>457.27600000000001</v>
      </c>
      <c r="G17" s="53"/>
      <c r="H17" s="55"/>
      <c r="I17" s="53">
        <v>430</v>
      </c>
      <c r="J17" s="53">
        <v>431</v>
      </c>
      <c r="K17" s="53">
        <v>431</v>
      </c>
      <c r="L17" s="53">
        <v>431</v>
      </c>
      <c r="M17" s="53">
        <v>431</v>
      </c>
      <c r="N17" s="53">
        <v>448</v>
      </c>
      <c r="O17" s="53">
        <v>448</v>
      </c>
      <c r="P17" s="53">
        <v>448</v>
      </c>
    </row>
    <row r="18" spans="1:37" ht="15" customHeight="1" x14ac:dyDescent="0.3">
      <c r="A18" s="45"/>
      <c r="B18" s="14" t="s">
        <v>14</v>
      </c>
      <c r="C18" s="55"/>
      <c r="D18" s="53">
        <v>139.44</v>
      </c>
      <c r="E18" s="55"/>
      <c r="F18" s="53">
        <v>138.892</v>
      </c>
      <c r="G18" s="53"/>
      <c r="H18" s="55"/>
      <c r="I18" s="53">
        <v>130.1</v>
      </c>
      <c r="J18" s="53">
        <v>130</v>
      </c>
      <c r="K18" s="53">
        <v>133</v>
      </c>
      <c r="L18" s="53">
        <v>133.9</v>
      </c>
      <c r="M18" s="53">
        <v>132.6</v>
      </c>
      <c r="N18" s="53">
        <v>132.6</v>
      </c>
      <c r="O18" s="53">
        <v>131.69999999999999</v>
      </c>
      <c r="P18" s="53">
        <v>130.30000000000001</v>
      </c>
    </row>
    <row r="19" spans="1:37" ht="15" customHeight="1" x14ac:dyDescent="0.3">
      <c r="A19" s="45"/>
      <c r="B19" s="14" t="s">
        <v>15</v>
      </c>
      <c r="C19" s="55"/>
      <c r="D19" s="53">
        <v>262.29399999999998</v>
      </c>
      <c r="E19" s="55"/>
      <c r="F19" s="53">
        <v>527.38499999999999</v>
      </c>
      <c r="G19" s="53"/>
      <c r="H19" s="55"/>
      <c r="I19" s="53">
        <v>270</v>
      </c>
      <c r="J19" s="53">
        <v>278</v>
      </c>
      <c r="K19" s="53">
        <v>278</v>
      </c>
      <c r="L19" s="53">
        <v>278</v>
      </c>
      <c r="M19" s="53">
        <v>269.63900000000001</v>
      </c>
      <c r="N19" s="53">
        <v>269.63900000000001</v>
      </c>
      <c r="O19" s="53">
        <v>269.63900000000001</v>
      </c>
      <c r="P19" s="53">
        <v>269.63900000000001</v>
      </c>
    </row>
    <row r="20" spans="1:37" ht="15" customHeight="1" x14ac:dyDescent="0.3">
      <c r="A20" s="45"/>
      <c r="B20" s="14" t="s">
        <v>16</v>
      </c>
      <c r="C20" s="55"/>
      <c r="D20" s="53">
        <v>1298.297</v>
      </c>
      <c r="E20" s="55"/>
      <c r="F20" s="53">
        <v>1278.933</v>
      </c>
      <c r="G20" s="53"/>
      <c r="H20" s="55"/>
      <c r="I20" s="53">
        <v>1626.5875066812423</v>
      </c>
      <c r="J20" s="53">
        <v>1617.8751442541889</v>
      </c>
      <c r="K20" s="53">
        <v>1617.8781442541895</v>
      </c>
      <c r="L20" s="53">
        <v>1653.9463691183009</v>
      </c>
      <c r="M20" s="53">
        <v>1647.1807119460191</v>
      </c>
      <c r="N20" s="53">
        <v>1713.2858564505223</v>
      </c>
      <c r="O20" s="53">
        <v>1708.4324482455468</v>
      </c>
      <c r="P20" s="53">
        <v>1701.402323298229</v>
      </c>
    </row>
    <row r="21" spans="1:37" ht="15" customHeight="1" x14ac:dyDescent="0.3">
      <c r="A21" s="45"/>
      <c r="B21" s="13" t="s">
        <v>17</v>
      </c>
      <c r="C21" s="55"/>
      <c r="D21" s="53">
        <v>11905.885</v>
      </c>
      <c r="E21" s="55"/>
      <c r="F21" s="53">
        <v>11767.031000000001</v>
      </c>
      <c r="G21" s="53"/>
      <c r="H21" s="55"/>
      <c r="I21" s="53">
        <v>11752.3197933021</v>
      </c>
      <c r="J21" s="53">
        <v>11667.059787723954</v>
      </c>
      <c r="K21" s="53">
        <v>11674.059787723954</v>
      </c>
      <c r="L21" s="53">
        <v>11599.203427420496</v>
      </c>
      <c r="M21" s="53">
        <v>11708.690157339355</v>
      </c>
      <c r="N21" s="53">
        <v>11642.841876080216</v>
      </c>
      <c r="O21" s="53">
        <v>11573.42667043262</v>
      </c>
      <c r="P21" s="53">
        <v>11659.765616252578</v>
      </c>
    </row>
    <row r="22" spans="1:37" ht="15" customHeight="1" x14ac:dyDescent="0.3">
      <c r="A22" s="45"/>
      <c r="B22" s="14" t="s">
        <v>18</v>
      </c>
      <c r="C22" s="55"/>
      <c r="D22" s="53">
        <v>5535.7280000000001</v>
      </c>
      <c r="E22" s="55"/>
      <c r="F22" s="53">
        <v>5514.241</v>
      </c>
      <c r="G22" s="53"/>
      <c r="H22" s="55"/>
      <c r="I22" s="53">
        <v>5481</v>
      </c>
      <c r="J22" s="53">
        <v>5514</v>
      </c>
      <c r="K22" s="53">
        <v>5526</v>
      </c>
      <c r="L22" s="53">
        <v>5531</v>
      </c>
      <c r="M22" s="53">
        <v>5578</v>
      </c>
      <c r="N22" s="53">
        <v>5613</v>
      </c>
      <c r="O22" s="53">
        <v>5602</v>
      </c>
      <c r="P22" s="53">
        <v>5618</v>
      </c>
    </row>
    <row r="23" spans="1:37" s="1" customFormat="1" ht="15" customHeight="1" x14ac:dyDescent="0.3">
      <c r="A23" s="45"/>
      <c r="B23" s="15" t="s">
        <v>19</v>
      </c>
      <c r="C23" s="55"/>
      <c r="D23" s="53">
        <v>5328.0969999999998</v>
      </c>
      <c r="E23" s="55"/>
      <c r="F23" s="53">
        <v>5294.24</v>
      </c>
      <c r="G23" s="53"/>
      <c r="H23" s="55"/>
      <c r="I23" s="53"/>
      <c r="J23" s="53"/>
      <c r="K23" s="53"/>
      <c r="L23" s="53"/>
      <c r="M23" s="53"/>
      <c r="N23" s="53"/>
      <c r="O23" s="53"/>
      <c r="P23" s="5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1" customFormat="1" ht="15" customHeight="1" x14ac:dyDescent="0.3">
      <c r="A24" s="45"/>
      <c r="B24" s="15" t="s">
        <v>20</v>
      </c>
      <c r="C24" s="55"/>
      <c r="D24" s="53">
        <v>207.631</v>
      </c>
      <c r="E24" s="55"/>
      <c r="F24" s="53">
        <v>220.001</v>
      </c>
      <c r="G24" s="53"/>
      <c r="H24" s="55"/>
      <c r="I24" s="53"/>
      <c r="J24" s="53"/>
      <c r="K24" s="53"/>
      <c r="L24" s="53"/>
      <c r="M24" s="53"/>
      <c r="N24" s="53"/>
      <c r="O24" s="53"/>
      <c r="P24" s="53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5" customHeight="1" x14ac:dyDescent="0.3">
      <c r="A25" s="45"/>
      <c r="B25" s="14" t="s">
        <v>21</v>
      </c>
      <c r="C25" s="55"/>
      <c r="D25" s="53">
        <v>5659.4430000000002</v>
      </c>
      <c r="E25" s="55"/>
      <c r="F25" s="53">
        <v>5536.7120000000004</v>
      </c>
      <c r="G25" s="53"/>
      <c r="H25" s="55"/>
      <c r="I25" s="53">
        <v>5580</v>
      </c>
      <c r="J25" s="53">
        <v>5477</v>
      </c>
      <c r="K25" s="53">
        <v>5477</v>
      </c>
      <c r="L25" s="53">
        <v>5477</v>
      </c>
      <c r="M25" s="53">
        <v>5490</v>
      </c>
      <c r="N25" s="53">
        <v>5370.5</v>
      </c>
      <c r="O25" s="53">
        <v>5311</v>
      </c>
      <c r="P25" s="53">
        <v>5391</v>
      </c>
    </row>
    <row r="26" spans="1:37" ht="15" customHeight="1" x14ac:dyDescent="0.3">
      <c r="A26" s="45"/>
      <c r="B26" s="25" t="s">
        <v>22</v>
      </c>
      <c r="C26" s="55"/>
      <c r="D26" s="53">
        <v>427.399</v>
      </c>
      <c r="E26" s="55"/>
      <c r="F26" s="53">
        <v>428.33100000000002</v>
      </c>
      <c r="G26" s="53"/>
      <c r="H26" s="55"/>
      <c r="I26" s="53">
        <v>449</v>
      </c>
      <c r="J26" s="53">
        <v>432</v>
      </c>
      <c r="K26" s="53">
        <v>432</v>
      </c>
      <c r="L26" s="53">
        <v>432</v>
      </c>
      <c r="M26" s="53">
        <v>432</v>
      </c>
      <c r="N26" s="53">
        <v>427</v>
      </c>
      <c r="O26" s="53">
        <v>416</v>
      </c>
      <c r="P26" s="53">
        <v>416</v>
      </c>
    </row>
    <row r="27" spans="1:37" ht="15" customHeight="1" x14ac:dyDescent="0.3">
      <c r="A27" s="45"/>
      <c r="B27" s="14" t="s">
        <v>23</v>
      </c>
      <c r="C27" s="55"/>
      <c r="D27" s="53">
        <v>510.87299999999999</v>
      </c>
      <c r="E27" s="55"/>
      <c r="F27" s="53">
        <v>516.15800000000002</v>
      </c>
      <c r="G27" s="53"/>
      <c r="H27" s="55"/>
      <c r="I27" s="53">
        <v>544.1</v>
      </c>
      <c r="J27" s="53">
        <v>531</v>
      </c>
      <c r="K27" s="53">
        <v>526</v>
      </c>
      <c r="L27" s="53">
        <v>519</v>
      </c>
      <c r="M27" s="53">
        <v>519</v>
      </c>
      <c r="N27" s="53">
        <v>524.6</v>
      </c>
      <c r="O27" s="53">
        <v>527.79999999999995</v>
      </c>
      <c r="P27" s="53">
        <v>533.79999999999995</v>
      </c>
    </row>
    <row r="28" spans="1:37" ht="15" customHeight="1" x14ac:dyDescent="0.3">
      <c r="A28" s="45"/>
      <c r="B28" s="14" t="s">
        <v>24</v>
      </c>
      <c r="C28" s="55"/>
      <c r="D28" s="53">
        <v>69.600999999999999</v>
      </c>
      <c r="E28" s="55"/>
      <c r="F28" s="53">
        <v>69.093000000000004</v>
      </c>
      <c r="G28" s="53"/>
      <c r="H28" s="55"/>
      <c r="I28" s="53">
        <v>128.60036512372463</v>
      </c>
      <c r="J28" s="53">
        <v>130.43650147558023</v>
      </c>
      <c r="K28" s="53">
        <v>130.43650147558023</v>
      </c>
      <c r="L28" s="53">
        <v>130.43650147558023</v>
      </c>
      <c r="M28" s="53">
        <v>130.84825703848574</v>
      </c>
      <c r="N28" s="53">
        <v>133.93703850934554</v>
      </c>
      <c r="O28" s="53">
        <v>132.74626918420307</v>
      </c>
      <c r="P28" s="53">
        <v>123.96918280280208</v>
      </c>
    </row>
    <row r="29" spans="1:37" ht="15" customHeight="1" x14ac:dyDescent="0.3">
      <c r="A29" s="45"/>
      <c r="B29" s="14" t="s">
        <v>16</v>
      </c>
      <c r="C29" s="55"/>
      <c r="D29" s="53">
        <v>130.24</v>
      </c>
      <c r="E29" s="55"/>
      <c r="F29" s="53">
        <v>130.827</v>
      </c>
      <c r="G29" s="53"/>
      <c r="H29" s="55"/>
      <c r="I29" s="53">
        <v>18.619428178375529</v>
      </c>
      <c r="J29" s="53">
        <v>14.623286248373915</v>
      </c>
      <c r="K29" s="53">
        <v>14.623286248373915</v>
      </c>
      <c r="L29" s="53">
        <v>-58.233074055084217</v>
      </c>
      <c r="M29" s="53">
        <v>-9.1580996991306165</v>
      </c>
      <c r="N29" s="53">
        <v>0.80483757086949481</v>
      </c>
      <c r="O29" s="53">
        <v>-0.11959875158208888</v>
      </c>
      <c r="P29" s="53">
        <v>-7.0035665502236952</v>
      </c>
    </row>
    <row r="30" spans="1:37" ht="15" customHeight="1" x14ac:dyDescent="0.3">
      <c r="A30" s="45"/>
      <c r="B30" s="13" t="s">
        <v>25</v>
      </c>
      <c r="C30" s="55"/>
      <c r="D30" s="53">
        <v>0</v>
      </c>
      <c r="E30" s="55"/>
      <c r="F30" s="53">
        <v>0</v>
      </c>
      <c r="G30" s="53"/>
      <c r="H30" s="55"/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</row>
    <row r="31" spans="1:37" ht="15" customHeight="1" x14ac:dyDescent="0.3">
      <c r="A31" s="45"/>
      <c r="B31" s="10" t="s">
        <v>26</v>
      </c>
      <c r="C31" s="11"/>
      <c r="D31" s="12">
        <v>23054.956999999999</v>
      </c>
      <c r="E31" s="11"/>
      <c r="F31" s="12">
        <v>22969.799000000003</v>
      </c>
      <c r="G31" s="12"/>
      <c r="H31" s="11"/>
      <c r="I31" s="12">
        <v>23152.511120396735</v>
      </c>
      <c r="J31" s="12">
        <v>23133.367543381548</v>
      </c>
      <c r="K31" s="12">
        <v>23185.049975893737</v>
      </c>
      <c r="L31" s="12">
        <v>23091.883570614184</v>
      </c>
      <c r="M31" s="12">
        <v>23171.381451087171</v>
      </c>
      <c r="N31" s="12">
        <v>23247.404266087171</v>
      </c>
      <c r="O31" s="12">
        <v>23294.852960298034</v>
      </c>
      <c r="P31" s="12">
        <v>23382.579966365327</v>
      </c>
    </row>
    <row r="32" spans="1:37" ht="15" customHeight="1" x14ac:dyDescent="0.3">
      <c r="A32" s="45"/>
      <c r="B32" s="13" t="s">
        <v>27</v>
      </c>
      <c r="C32" s="55"/>
      <c r="D32" s="53">
        <v>22523.462</v>
      </c>
      <c r="E32" s="55"/>
      <c r="F32" s="53">
        <v>22438.631000000001</v>
      </c>
      <c r="G32" s="53"/>
      <c r="H32" s="55"/>
      <c r="I32" s="53">
        <v>22652.221509653154</v>
      </c>
      <c r="J32" s="53">
        <v>22645.049601583039</v>
      </c>
      <c r="K32" s="53">
        <v>22697.214981493595</v>
      </c>
      <c r="L32" s="53">
        <v>22604.048576214042</v>
      </c>
      <c r="M32" s="53">
        <v>22685.339861687025</v>
      </c>
      <c r="N32" s="53">
        <v>22787.401758687029</v>
      </c>
      <c r="O32" s="53">
        <v>22802.436793687033</v>
      </c>
      <c r="P32" s="53">
        <v>22855.687644291327</v>
      </c>
    </row>
    <row r="33" spans="1:37" s="1" customFormat="1" ht="15" customHeight="1" x14ac:dyDescent="0.3">
      <c r="A33" s="45"/>
      <c r="B33" s="14" t="s">
        <v>28</v>
      </c>
      <c r="C33" s="55"/>
      <c r="D33" s="53">
        <v>13583.504000000001</v>
      </c>
      <c r="E33" s="55"/>
      <c r="F33" s="53">
        <v>13529.409</v>
      </c>
      <c r="G33" s="53"/>
      <c r="H33" s="55"/>
      <c r="I33" s="53"/>
      <c r="J33" s="53"/>
      <c r="K33" s="53"/>
      <c r="L33" s="53"/>
      <c r="M33" s="53"/>
      <c r="N33" s="53"/>
      <c r="O33" s="53"/>
      <c r="P33" s="5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1" customFormat="1" ht="15" customHeight="1" x14ac:dyDescent="0.3">
      <c r="A34" s="45"/>
      <c r="B34" s="14" t="s">
        <v>29</v>
      </c>
      <c r="C34" s="55"/>
      <c r="D34" s="53">
        <v>8939.9580000000005</v>
      </c>
      <c r="E34" s="55"/>
      <c r="F34" s="53">
        <v>8909.2219999999998</v>
      </c>
      <c r="G34" s="53"/>
      <c r="H34" s="55"/>
      <c r="I34" s="53"/>
      <c r="J34" s="53"/>
      <c r="K34" s="53"/>
      <c r="L34" s="53"/>
      <c r="M34" s="53"/>
      <c r="N34" s="53"/>
      <c r="O34" s="53"/>
      <c r="P34" s="53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5" customHeight="1" x14ac:dyDescent="0.3">
      <c r="A35" s="45"/>
      <c r="B35" s="13" t="s">
        <v>30</v>
      </c>
      <c r="C35" s="55"/>
      <c r="D35" s="53">
        <v>531.495</v>
      </c>
      <c r="E35" s="55"/>
      <c r="F35" s="53">
        <v>531.16800000000001</v>
      </c>
      <c r="G35" s="53"/>
      <c r="H35" s="55"/>
      <c r="I35" s="53">
        <v>500.28961074358131</v>
      </c>
      <c r="J35" s="53">
        <v>488.31794179850863</v>
      </c>
      <c r="K35" s="53">
        <v>487.83499440014339</v>
      </c>
      <c r="L35" s="53">
        <v>487.83499440014339</v>
      </c>
      <c r="M35" s="53">
        <v>486.04158940014355</v>
      </c>
      <c r="N35" s="53">
        <v>460.00250740014332</v>
      </c>
      <c r="O35" s="53">
        <v>492.41616661100016</v>
      </c>
      <c r="P35" s="53">
        <v>526.8923220740005</v>
      </c>
    </row>
    <row r="36" spans="1:37" ht="15" customHeight="1" x14ac:dyDescent="0.3">
      <c r="A36" s="45"/>
      <c r="B36" s="10" t="s">
        <v>31</v>
      </c>
      <c r="C36" s="11"/>
      <c r="D36" s="12">
        <v>5369.9750000000004</v>
      </c>
      <c r="E36" s="11"/>
      <c r="F36" s="12">
        <v>5334.0190000000002</v>
      </c>
      <c r="G36" s="12"/>
      <c r="H36" s="11"/>
      <c r="I36" s="12">
        <v>5242.8189255126763</v>
      </c>
      <c r="J36" s="12">
        <v>5283.2081433182057</v>
      </c>
      <c r="K36" s="12">
        <v>5057.4081846135041</v>
      </c>
      <c r="L36" s="12">
        <v>5318.30078061321</v>
      </c>
      <c r="M36" s="12">
        <v>5325.4691687229351</v>
      </c>
      <c r="N36" s="12">
        <v>5300.0976761399888</v>
      </c>
      <c r="O36" s="12">
        <v>5305.5641808483142</v>
      </c>
      <c r="P36" s="12">
        <v>5445.1420323085686</v>
      </c>
    </row>
    <row r="37" spans="1:37" ht="15" customHeight="1" x14ac:dyDescent="0.3">
      <c r="A37" s="45"/>
      <c r="B37" s="13" t="s">
        <v>32</v>
      </c>
      <c r="C37" s="55"/>
      <c r="D37" s="53">
        <v>4101.2240000000002</v>
      </c>
      <c r="E37" s="55"/>
      <c r="F37" s="53">
        <v>4078.8120000000004</v>
      </c>
      <c r="G37" s="53"/>
      <c r="H37" s="55"/>
      <c r="I37" s="53">
        <v>3928.0000620240535</v>
      </c>
      <c r="J37" s="53">
        <v>4041.1834459795555</v>
      </c>
      <c r="K37" s="53">
        <v>3873.8873835904565</v>
      </c>
      <c r="L37" s="53">
        <v>3861.7809803275318</v>
      </c>
      <c r="M37" s="53">
        <v>3877.2069453995205</v>
      </c>
      <c r="N37" s="53">
        <v>3903.0613423931682</v>
      </c>
      <c r="O37" s="53">
        <v>3893.0075375291799</v>
      </c>
      <c r="P37" s="53">
        <v>4061.7907465320804</v>
      </c>
    </row>
    <row r="38" spans="1:37" ht="15" customHeight="1" x14ac:dyDescent="0.3">
      <c r="A38" s="45"/>
      <c r="B38" s="14" t="s">
        <v>33</v>
      </c>
      <c r="C38" s="55"/>
      <c r="D38" s="53">
        <v>3721.7170000000001</v>
      </c>
      <c r="E38" s="55"/>
      <c r="F38" s="53">
        <v>3712.3490000000002</v>
      </c>
      <c r="G38" s="53"/>
      <c r="H38" s="55"/>
      <c r="I38" s="53">
        <v>3368.0586196546806</v>
      </c>
      <c r="J38" s="53">
        <v>3498.4786542830366</v>
      </c>
      <c r="K38" s="53">
        <v>3331.1825918939376</v>
      </c>
      <c r="L38" s="53">
        <v>3319.0761886310129</v>
      </c>
      <c r="M38" s="53">
        <v>3332.4192204596184</v>
      </c>
      <c r="N38" s="53">
        <v>3390.7486631615679</v>
      </c>
      <c r="O38" s="53">
        <v>3370.1695542975795</v>
      </c>
      <c r="P38" s="53">
        <v>3538.8979293004804</v>
      </c>
    </row>
    <row r="39" spans="1:37" ht="15" customHeight="1" x14ac:dyDescent="0.3">
      <c r="A39" s="45"/>
      <c r="B39" s="14" t="s">
        <v>34</v>
      </c>
      <c r="C39" s="55"/>
      <c r="D39" s="53">
        <v>379.50700000000001</v>
      </c>
      <c r="E39" s="55"/>
      <c r="F39" s="53">
        <v>366.46300000000002</v>
      </c>
      <c r="G39" s="53"/>
      <c r="H39" s="55"/>
      <c r="I39" s="53">
        <v>559.94144236937314</v>
      </c>
      <c r="J39" s="53">
        <v>542.7047916965189</v>
      </c>
      <c r="K39" s="53">
        <v>542.7047916965189</v>
      </c>
      <c r="L39" s="53">
        <v>542.7047916965189</v>
      </c>
      <c r="M39" s="53">
        <v>544.78772493990209</v>
      </c>
      <c r="N39" s="53">
        <v>512.31267923160033</v>
      </c>
      <c r="O39" s="53">
        <v>522.83798323160033</v>
      </c>
      <c r="P39" s="53">
        <v>522.89281723160025</v>
      </c>
    </row>
    <row r="40" spans="1:37" ht="15" customHeight="1" x14ac:dyDescent="0.3">
      <c r="A40" s="45"/>
      <c r="B40" s="13" t="s">
        <v>35</v>
      </c>
      <c r="C40" s="55"/>
      <c r="D40" s="53">
        <v>1268.751</v>
      </c>
      <c r="E40" s="55"/>
      <c r="F40" s="53">
        <v>1255.2070000000001</v>
      </c>
      <c r="G40" s="53"/>
      <c r="H40" s="55"/>
      <c r="I40" s="53">
        <v>1314.818863488623</v>
      </c>
      <c r="J40" s="53">
        <v>1242.0246973386502</v>
      </c>
      <c r="K40" s="53">
        <v>1183.5208010230479</v>
      </c>
      <c r="L40" s="53">
        <v>1456.5198002856787</v>
      </c>
      <c r="M40" s="53">
        <v>1448.2622233234147</v>
      </c>
      <c r="N40" s="53">
        <v>1397.0363337468202</v>
      </c>
      <c r="O40" s="53">
        <v>1412.5566433191341</v>
      </c>
      <c r="P40" s="53">
        <v>1383.3512857764883</v>
      </c>
    </row>
    <row r="41" spans="1:37" ht="15" customHeight="1" x14ac:dyDescent="0.3">
      <c r="A41" s="45"/>
      <c r="B41" s="14" t="s">
        <v>36</v>
      </c>
      <c r="C41" s="55"/>
      <c r="D41" s="53">
        <v>555.71400000000006</v>
      </c>
      <c r="E41" s="55"/>
      <c r="F41" s="53">
        <v>561.97900000000004</v>
      </c>
      <c r="G41" s="53"/>
      <c r="H41" s="55"/>
      <c r="I41" s="53">
        <v>581.16810108927655</v>
      </c>
      <c r="J41" s="53">
        <v>574.25777415706966</v>
      </c>
      <c r="K41" s="53">
        <v>573.86997428313214</v>
      </c>
      <c r="L41" s="53">
        <v>578.86997428313214</v>
      </c>
      <c r="M41" s="53">
        <v>584.9191999706569</v>
      </c>
      <c r="N41" s="53">
        <v>584.77518597065705</v>
      </c>
      <c r="O41" s="53">
        <v>585.18137897065719</v>
      </c>
      <c r="P41" s="53">
        <v>604.73909097065734</v>
      </c>
    </row>
    <row r="42" spans="1:37" ht="15" customHeight="1" x14ac:dyDescent="0.3">
      <c r="A42" s="45"/>
      <c r="B42" s="14" t="s">
        <v>37</v>
      </c>
      <c r="C42" s="55"/>
      <c r="D42" s="53">
        <v>554.77700000000004</v>
      </c>
      <c r="E42" s="55"/>
      <c r="F42" s="53">
        <v>530.15700000000004</v>
      </c>
      <c r="G42" s="53"/>
      <c r="H42" s="55"/>
      <c r="I42" s="53">
        <v>664.51297839934648</v>
      </c>
      <c r="J42" s="53">
        <v>642.17356060679799</v>
      </c>
      <c r="K42" s="53">
        <v>584.05746416513307</v>
      </c>
      <c r="L42" s="53">
        <v>587.3382551593885</v>
      </c>
      <c r="M42" s="53">
        <v>572.23454868066085</v>
      </c>
      <c r="N42" s="53">
        <v>555.44478210406623</v>
      </c>
      <c r="O42" s="53">
        <v>568.56362367638008</v>
      </c>
      <c r="P42" s="53">
        <v>568.61535013373441</v>
      </c>
    </row>
    <row r="43" spans="1:37" ht="15" customHeight="1" x14ac:dyDescent="0.3">
      <c r="A43" s="45"/>
      <c r="B43" s="10" t="s">
        <v>38</v>
      </c>
      <c r="C43" s="11"/>
      <c r="D43" s="12">
        <v>3584.4309999999996</v>
      </c>
      <c r="E43" s="11"/>
      <c r="F43" s="12">
        <v>5416.4669999999996</v>
      </c>
      <c r="G43" s="12"/>
      <c r="H43" s="11"/>
      <c r="I43" s="12">
        <v>5500.7055209304272</v>
      </c>
      <c r="J43" s="12">
        <v>5441.2756307223772</v>
      </c>
      <c r="K43" s="12">
        <v>5372.7704116085679</v>
      </c>
      <c r="L43" s="12">
        <v>5442.3608690366145</v>
      </c>
      <c r="M43" s="12">
        <v>5270.8314862351317</v>
      </c>
      <c r="N43" s="12">
        <v>5225.6064450828944</v>
      </c>
      <c r="O43" s="12">
        <v>5152.9934444827431</v>
      </c>
      <c r="P43" s="12">
        <v>4919.343516971343</v>
      </c>
    </row>
    <row r="44" spans="1:37" ht="15" customHeight="1" x14ac:dyDescent="0.3">
      <c r="A44" s="45"/>
      <c r="B44" s="14" t="s">
        <v>39</v>
      </c>
      <c r="C44" s="55"/>
      <c r="D44" s="53">
        <v>2146.1</v>
      </c>
      <c r="E44" s="55"/>
      <c r="F44" s="53">
        <v>3934.0279999999998</v>
      </c>
      <c r="G44" s="53"/>
      <c r="H44" s="55"/>
      <c r="I44" s="53">
        <v>4144.0283536347115</v>
      </c>
      <c r="J44" s="53">
        <v>4144.0283536347115</v>
      </c>
      <c r="K44" s="53">
        <v>4162.3232321070163</v>
      </c>
      <c r="L44" s="53">
        <v>4162.3232321070163</v>
      </c>
      <c r="M44" s="53">
        <v>4162.4205740979387</v>
      </c>
      <c r="N44" s="53">
        <v>4172.2841569631019</v>
      </c>
      <c r="O44" s="53">
        <v>4172.2841569631019</v>
      </c>
      <c r="P44" s="53">
        <v>4067.2841569631019</v>
      </c>
    </row>
    <row r="45" spans="1:37" ht="15" customHeight="1" x14ac:dyDescent="0.3">
      <c r="A45" s="45"/>
      <c r="B45" s="13" t="s">
        <v>40</v>
      </c>
      <c r="C45" s="55"/>
      <c r="D45" s="53">
        <v>0</v>
      </c>
      <c r="E45" s="55"/>
      <c r="F45" s="53">
        <v>0</v>
      </c>
      <c r="G45" s="53"/>
      <c r="H45" s="55"/>
      <c r="I45" s="53"/>
      <c r="J45" s="53"/>
      <c r="K45" s="53"/>
      <c r="L45" s="53"/>
      <c r="M45" s="53"/>
      <c r="N45" s="53"/>
      <c r="O45" s="53"/>
      <c r="P45" s="53"/>
    </row>
    <row r="46" spans="1:37" ht="15" customHeight="1" x14ac:dyDescent="0.3">
      <c r="A46" s="45"/>
      <c r="B46" s="13" t="s">
        <v>41</v>
      </c>
      <c r="C46" s="55"/>
      <c r="D46" s="53">
        <v>2813.5349999999999</v>
      </c>
      <c r="E46" s="55"/>
      <c r="F46" s="53">
        <v>4645.5029999999997</v>
      </c>
      <c r="G46" s="53"/>
      <c r="H46" s="55"/>
      <c r="I46" s="53">
        <v>2423.8918053862294</v>
      </c>
      <c r="J46" s="53">
        <v>2430.077191443022</v>
      </c>
      <c r="K46" s="53">
        <v>2209.6239641064067</v>
      </c>
      <c r="L46" s="53">
        <v>2537.5985866540873</v>
      </c>
      <c r="M46" s="53">
        <v>2279.8556031793069</v>
      </c>
      <c r="N46" s="53">
        <v>2301.1365715569509</v>
      </c>
      <c r="O46" s="53">
        <v>2218.5193199568002</v>
      </c>
      <c r="P46" s="53">
        <v>2089.7901224453999</v>
      </c>
    </row>
    <row r="47" spans="1:37" ht="15" customHeight="1" x14ac:dyDescent="0.3">
      <c r="A47" s="45"/>
      <c r="B47" s="13" t="s">
        <v>42</v>
      </c>
      <c r="C47" s="55"/>
      <c r="D47" s="53">
        <v>770.89599999999996</v>
      </c>
      <c r="E47" s="55"/>
      <c r="F47" s="53">
        <v>770.96400000000006</v>
      </c>
      <c r="G47" s="53"/>
      <c r="H47" s="55"/>
      <c r="I47" s="53">
        <v>3076.8137155441982</v>
      </c>
      <c r="J47" s="53">
        <v>3011.1984392793547</v>
      </c>
      <c r="K47" s="53">
        <v>3163.1464475021617</v>
      </c>
      <c r="L47" s="53">
        <v>2904.7622823825272</v>
      </c>
      <c r="M47" s="53">
        <v>2990.9758830558249</v>
      </c>
      <c r="N47" s="53">
        <v>2924.4698735259435</v>
      </c>
      <c r="O47" s="53">
        <v>2934.4741245259434</v>
      </c>
      <c r="P47" s="53">
        <v>2829.5533945259431</v>
      </c>
    </row>
    <row r="48" spans="1:37" s="18" customFormat="1" ht="15" customHeight="1" x14ac:dyDescent="0.3">
      <c r="B48" s="19" t="s">
        <v>43</v>
      </c>
      <c r="C48" s="20"/>
      <c r="D48" s="21">
        <f>D51+D54+D55+D58+D64+D67+D84+D88</f>
        <v>67256.622999999992</v>
      </c>
      <c r="E48" s="55"/>
      <c r="F48" s="21">
        <f t="shared" ref="F48:G48" si="20">F51+F54+F55+F58+F64+F67+F84+F88</f>
        <v>69013.301999999996</v>
      </c>
      <c r="G48" s="21">
        <f t="shared" si="20"/>
        <v>0</v>
      </c>
      <c r="H48" s="20"/>
      <c r="I48" s="21">
        <f t="shared" ref="I48:J48" si="21">I51+I54+I55+I58+I64+I67+I84+I88</f>
        <v>69212.377065826062</v>
      </c>
      <c r="J48" s="21">
        <f t="shared" si="21"/>
        <v>69187.19529538264</v>
      </c>
      <c r="K48" s="21">
        <f t="shared" ref="K48:L48" si="22">K51+K54+K55+K58+K64+K67+K84+K88</f>
        <v>68663.651276642195</v>
      </c>
      <c r="L48" s="21">
        <f t="shared" si="22"/>
        <v>68873.343133723974</v>
      </c>
      <c r="M48" s="21">
        <f t="shared" ref="M48:N48" si="23">M51+M54+M55+M58+M64+M67+M84+M88</f>
        <v>68906.661518661102</v>
      </c>
      <c r="N48" s="21">
        <f t="shared" si="23"/>
        <v>69152.388502659785</v>
      </c>
      <c r="O48" s="21">
        <f t="shared" ref="O48:P48" si="24">O51+O54+O55+O58+O64+O67+O84+O88</f>
        <v>69152.911088933935</v>
      </c>
      <c r="P48" s="21">
        <f t="shared" si="24"/>
        <v>69231.942090718352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18" customFormat="1" ht="15" customHeight="1" x14ac:dyDescent="0.3">
      <c r="B49" s="19" t="s">
        <v>6</v>
      </c>
      <c r="C49" s="20"/>
      <c r="D49" s="22">
        <f>D48/D$96*100</f>
        <v>46.635015853546598</v>
      </c>
      <c r="E49" s="20"/>
      <c r="F49" s="22">
        <f>F48/F$96*100</f>
        <v>48.211897814109648</v>
      </c>
      <c r="G49" s="22" t="e">
        <f>G48/G$96*100</f>
        <v>#DIV/0!</v>
      </c>
      <c r="H49" s="20"/>
      <c r="I49" s="22">
        <f t="shared" ref="I49:J49" si="25">I48/I$96*100</f>
        <v>48.984774415355261</v>
      </c>
      <c r="J49" s="22">
        <f t="shared" si="25"/>
        <v>48.764070929178679</v>
      </c>
      <c r="K49" s="22">
        <f t="shared" ref="K49:L49" si="26">K48/K$96*100</f>
        <v>48.395070024381049</v>
      </c>
      <c r="L49" s="22">
        <f t="shared" si="26"/>
        <v>48.385681342673685</v>
      </c>
      <c r="M49" s="22">
        <f t="shared" ref="M49:N49" si="27">M48/M$96*100</f>
        <v>48.263799919073918</v>
      </c>
      <c r="N49" s="22">
        <f t="shared" si="27"/>
        <v>48.391510891499543</v>
      </c>
      <c r="O49" s="22">
        <f t="shared" ref="O49:P49" si="28">O48/O$96*100</f>
        <v>48.391876587318947</v>
      </c>
      <c r="P49" s="22">
        <f t="shared" si="28"/>
        <v>48.447180961707545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5" customHeight="1" x14ac:dyDescent="0.3">
      <c r="A50" s="45"/>
      <c r="B50" s="10" t="s">
        <v>44</v>
      </c>
      <c r="C50" s="11"/>
      <c r="D50" s="12">
        <v>60823.654999999999</v>
      </c>
      <c r="E50" s="11"/>
      <c r="F50" s="12">
        <v>60368.243999999999</v>
      </c>
      <c r="G50" s="12"/>
      <c r="H50" s="11"/>
      <c r="I50" s="12">
        <v>60929.230491545779</v>
      </c>
      <c r="J50" s="12">
        <v>60557.591433929003</v>
      </c>
      <c r="K50" s="12">
        <v>60409.55551940576</v>
      </c>
      <c r="L50" s="12">
        <v>60247.841060927953</v>
      </c>
      <c r="M50" s="12">
        <v>60248.458784686998</v>
      </c>
      <c r="N50" s="12">
        <v>60564.869336526826</v>
      </c>
      <c r="O50" s="12">
        <v>60571.655832386074</v>
      </c>
      <c r="P50" s="12">
        <v>60775.56599340868</v>
      </c>
    </row>
    <row r="51" spans="1:37" ht="15" customHeight="1" x14ac:dyDescent="0.3">
      <c r="A51" s="45"/>
      <c r="B51" s="13" t="s">
        <v>45</v>
      </c>
      <c r="C51" s="55"/>
      <c r="D51" s="53">
        <v>16028.974999999999</v>
      </c>
      <c r="E51" s="55"/>
      <c r="F51" s="53">
        <v>16219.227999999999</v>
      </c>
      <c r="G51" s="53"/>
      <c r="H51" s="55"/>
      <c r="I51" s="53">
        <v>17012.065876046421</v>
      </c>
      <c r="J51" s="53">
        <v>16810.409904485681</v>
      </c>
      <c r="K51" s="53">
        <v>16584.969118082903</v>
      </c>
      <c r="L51" s="53">
        <v>16537.894851505705</v>
      </c>
      <c r="M51" s="53">
        <v>16622.757565232365</v>
      </c>
      <c r="N51" s="53">
        <v>16824.898223109543</v>
      </c>
      <c r="O51" s="53">
        <v>16860.961689332151</v>
      </c>
      <c r="P51" s="53">
        <v>16798.314626044947</v>
      </c>
    </row>
    <row r="52" spans="1:37" ht="15" customHeight="1" x14ac:dyDescent="0.3">
      <c r="A52" s="45"/>
      <c r="B52" s="14" t="s">
        <v>46</v>
      </c>
      <c r="C52" s="55"/>
      <c r="D52" s="53">
        <v>11614.362999999999</v>
      </c>
      <c r="E52" s="55"/>
      <c r="F52" s="53">
        <v>11806.626</v>
      </c>
      <c r="G52" s="53"/>
      <c r="H52" s="55"/>
      <c r="I52" s="53">
        <v>12187.263115958109</v>
      </c>
      <c r="J52" s="53">
        <v>12029.194647677044</v>
      </c>
      <c r="K52" s="53">
        <v>11788.87517861338</v>
      </c>
      <c r="L52" s="53">
        <v>11741.77518003618</v>
      </c>
      <c r="M52" s="53">
        <v>11806.384648538715</v>
      </c>
      <c r="N52" s="53">
        <v>11978.494873109972</v>
      </c>
      <c r="O52" s="53">
        <v>12031.242760246982</v>
      </c>
      <c r="P52" s="53">
        <v>12001.061671658474</v>
      </c>
    </row>
    <row r="53" spans="1:37" ht="15" customHeight="1" x14ac:dyDescent="0.3">
      <c r="A53" s="45"/>
      <c r="B53" s="14" t="s">
        <v>47</v>
      </c>
      <c r="C53" s="55"/>
      <c r="D53" s="53">
        <v>4414.6120000000001</v>
      </c>
      <c r="E53" s="55"/>
      <c r="F53" s="53">
        <v>4412.6019999999999</v>
      </c>
      <c r="G53" s="53"/>
      <c r="H53" s="55"/>
      <c r="I53" s="53">
        <v>4824.8027600883115</v>
      </c>
      <c r="J53" s="53">
        <v>4781.2152568086376</v>
      </c>
      <c r="K53" s="53">
        <v>4796.0939394695233</v>
      </c>
      <c r="L53" s="53">
        <v>4796.1196714695234</v>
      </c>
      <c r="M53" s="53">
        <v>4816.372916693651</v>
      </c>
      <c r="N53" s="53">
        <v>4846.403349999573</v>
      </c>
      <c r="O53" s="53">
        <v>4829.7189290851675</v>
      </c>
      <c r="P53" s="53">
        <v>4797.252954386473</v>
      </c>
    </row>
    <row r="54" spans="1:37" ht="15" customHeight="1" x14ac:dyDescent="0.3">
      <c r="A54" s="45"/>
      <c r="B54" s="13" t="s">
        <v>48</v>
      </c>
      <c r="C54" s="55"/>
      <c r="D54" s="53">
        <v>8370.61</v>
      </c>
      <c r="E54" s="55"/>
      <c r="F54" s="53">
        <v>8544.8619999999992</v>
      </c>
      <c r="G54" s="53"/>
      <c r="H54" s="55"/>
      <c r="I54" s="53">
        <v>8160.251408971646</v>
      </c>
      <c r="J54" s="53">
        <v>8156.0392828466647</v>
      </c>
      <c r="K54" s="53">
        <v>7822.5844748191303</v>
      </c>
      <c r="L54" s="53">
        <v>7902.3508737294051</v>
      </c>
      <c r="M54" s="53">
        <v>7892.4944909793576</v>
      </c>
      <c r="N54" s="53">
        <v>7871.1380871708516</v>
      </c>
      <c r="O54" s="53">
        <v>7875.2402676058091</v>
      </c>
      <c r="P54" s="53">
        <v>8108.5061175857199</v>
      </c>
    </row>
    <row r="55" spans="1:37" ht="15" customHeight="1" x14ac:dyDescent="0.3">
      <c r="A55" s="45"/>
      <c r="B55" s="13" t="s">
        <v>49</v>
      </c>
      <c r="C55" s="55"/>
      <c r="D55" s="53">
        <v>161.857</v>
      </c>
      <c r="E55" s="55"/>
      <c r="F55" s="53">
        <v>161.839</v>
      </c>
      <c r="G55" s="53"/>
      <c r="H55" s="55"/>
      <c r="I55" s="53">
        <v>188.91551755732181</v>
      </c>
      <c r="J55" s="53">
        <v>178.46710410112809</v>
      </c>
      <c r="K55" s="53">
        <v>182.79153092686821</v>
      </c>
      <c r="L55" s="53">
        <v>217.34810069753095</v>
      </c>
      <c r="M55" s="53">
        <v>218.3346076075423</v>
      </c>
      <c r="N55" s="53">
        <v>223.33114616990446</v>
      </c>
      <c r="O55" s="53">
        <v>220.40386016990442</v>
      </c>
      <c r="P55" s="53">
        <v>222.19496216990444</v>
      </c>
    </row>
    <row r="56" spans="1:37" ht="15" customHeight="1" x14ac:dyDescent="0.3">
      <c r="A56" s="45"/>
      <c r="B56" s="14" t="s">
        <v>50</v>
      </c>
      <c r="C56" s="55"/>
      <c r="D56" s="53">
        <v>161.857</v>
      </c>
      <c r="E56" s="55"/>
      <c r="F56" s="53">
        <v>161.839</v>
      </c>
      <c r="G56" s="53"/>
      <c r="H56" s="55"/>
      <c r="I56" s="53">
        <v>160.30230827956137</v>
      </c>
      <c r="J56" s="53">
        <v>149.82676576940349</v>
      </c>
      <c r="K56" s="53">
        <v>157.03736377814471</v>
      </c>
      <c r="L56" s="53">
        <v>161.74934736711589</v>
      </c>
      <c r="M56" s="53">
        <v>162.51975260090671</v>
      </c>
      <c r="N56" s="53">
        <v>167.51629116326887</v>
      </c>
      <c r="O56" s="53">
        <v>164.58900516326881</v>
      </c>
      <c r="P56" s="53">
        <v>166.38010716326883</v>
      </c>
    </row>
    <row r="57" spans="1:37" ht="15" customHeight="1" x14ac:dyDescent="0.3">
      <c r="A57" s="45"/>
      <c r="B57" s="14" t="s">
        <v>51</v>
      </c>
      <c r="C57" s="55"/>
      <c r="D57" s="53">
        <v>0</v>
      </c>
      <c r="E57" s="55"/>
      <c r="F57" s="53">
        <v>0</v>
      </c>
      <c r="G57" s="53"/>
      <c r="H57" s="55"/>
      <c r="I57" s="53">
        <v>28.613209277760443</v>
      </c>
      <c r="J57" s="53">
        <v>28.640338331724603</v>
      </c>
      <c r="K57" s="53">
        <v>25.754167148723507</v>
      </c>
      <c r="L57" s="53">
        <v>55.598753330415072</v>
      </c>
      <c r="M57" s="53">
        <v>55.814855006635597</v>
      </c>
      <c r="N57" s="53">
        <v>55.814855006635597</v>
      </c>
      <c r="O57" s="53">
        <v>55.814855006635597</v>
      </c>
      <c r="P57" s="53">
        <v>55.814855006635597</v>
      </c>
    </row>
    <row r="58" spans="1:37" ht="15" customHeight="1" x14ac:dyDescent="0.3">
      <c r="A58" s="45"/>
      <c r="B58" s="13" t="s">
        <v>52</v>
      </c>
      <c r="C58" s="55"/>
      <c r="D58" s="53">
        <v>1379.059</v>
      </c>
      <c r="E58" s="55"/>
      <c r="F58" s="53">
        <v>1471.9349999999999</v>
      </c>
      <c r="G58" s="53"/>
      <c r="H58" s="55"/>
      <c r="I58" s="53">
        <v>1658.7892069284799</v>
      </c>
      <c r="J58" s="53">
        <v>1596.9526425397908</v>
      </c>
      <c r="K58" s="53">
        <v>1283.5576025373873</v>
      </c>
      <c r="L58" s="53">
        <v>1243.6501075587598</v>
      </c>
      <c r="M58" s="53">
        <v>1296.0302684841315</v>
      </c>
      <c r="N58" s="53">
        <v>1496.2368460930252</v>
      </c>
      <c r="O58" s="53">
        <v>1522.1741690651684</v>
      </c>
      <c r="P58" s="53">
        <v>1574.0370358857754</v>
      </c>
    </row>
    <row r="59" spans="1:37" s="1" customFormat="1" ht="15" customHeight="1" x14ac:dyDescent="0.3">
      <c r="A59" s="45"/>
      <c r="B59" s="14" t="s">
        <v>53</v>
      </c>
      <c r="C59" s="55"/>
      <c r="D59" s="53">
        <v>184.63</v>
      </c>
      <c r="E59" s="55"/>
      <c r="F59" s="53">
        <v>202.506</v>
      </c>
      <c r="G59" s="53"/>
      <c r="H59" s="55"/>
      <c r="I59" s="53"/>
      <c r="J59" s="53"/>
      <c r="K59" s="53"/>
      <c r="L59" s="53"/>
      <c r="M59" s="53"/>
      <c r="N59" s="53"/>
      <c r="O59" s="53"/>
      <c r="P59" s="53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1" customFormat="1" ht="15" customHeight="1" x14ac:dyDescent="0.3">
      <c r="A60" s="45"/>
      <c r="B60" s="14" t="s">
        <v>54</v>
      </c>
      <c r="C60" s="55"/>
      <c r="D60" s="53">
        <v>366.34100000000001</v>
      </c>
      <c r="E60" s="55"/>
      <c r="F60" s="53">
        <v>366.34100000000001</v>
      </c>
      <c r="G60" s="53"/>
      <c r="H60" s="55"/>
      <c r="I60" s="53"/>
      <c r="J60" s="53"/>
      <c r="K60" s="53"/>
      <c r="L60" s="53"/>
      <c r="M60" s="53"/>
      <c r="N60" s="53"/>
      <c r="O60" s="53"/>
      <c r="P60" s="53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1" customFormat="1" ht="15" customHeight="1" x14ac:dyDescent="0.3">
      <c r="A61" s="45"/>
      <c r="B61" s="15" t="s">
        <v>55</v>
      </c>
      <c r="C61" s="55"/>
      <c r="D61" s="53">
        <v>18.614000000000001</v>
      </c>
      <c r="E61" s="55"/>
      <c r="F61" s="53">
        <v>18.614000000000001</v>
      </c>
      <c r="G61" s="53"/>
      <c r="H61" s="55"/>
      <c r="I61" s="53"/>
      <c r="J61" s="53"/>
      <c r="K61" s="53"/>
      <c r="L61" s="53"/>
      <c r="M61" s="53"/>
      <c r="N61" s="53"/>
      <c r="O61" s="53"/>
      <c r="P61" s="53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1" customFormat="1" ht="15" customHeight="1" x14ac:dyDescent="0.3">
      <c r="A62" s="45"/>
      <c r="B62" s="15" t="s">
        <v>56</v>
      </c>
      <c r="C62" s="55"/>
      <c r="D62" s="53">
        <v>341.72699999999998</v>
      </c>
      <c r="E62" s="55"/>
      <c r="F62" s="53">
        <v>341.72699999999998</v>
      </c>
      <c r="G62" s="53"/>
      <c r="H62" s="55"/>
      <c r="I62" s="53"/>
      <c r="J62" s="53"/>
      <c r="K62" s="53"/>
      <c r="L62" s="53"/>
      <c r="M62" s="53"/>
      <c r="N62" s="53"/>
      <c r="O62" s="53"/>
      <c r="P62" s="53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1" customFormat="1" ht="15" customHeight="1" x14ac:dyDescent="0.3">
      <c r="A63" s="45"/>
      <c r="B63" s="14" t="s">
        <v>16</v>
      </c>
      <c r="C63" s="55"/>
      <c r="D63" s="53">
        <v>828.08799999999997</v>
      </c>
      <c r="E63" s="55"/>
      <c r="F63" s="53">
        <v>903.08799999999997</v>
      </c>
      <c r="G63" s="53"/>
      <c r="H63" s="55"/>
      <c r="I63" s="53"/>
      <c r="J63" s="53"/>
      <c r="K63" s="53"/>
      <c r="L63" s="53"/>
      <c r="M63" s="53"/>
      <c r="N63" s="53"/>
      <c r="O63" s="53"/>
      <c r="P63" s="5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5" customHeight="1" x14ac:dyDescent="0.3">
      <c r="A64" s="45"/>
      <c r="B64" s="13" t="s">
        <v>57</v>
      </c>
      <c r="C64" s="55"/>
      <c r="D64" s="53">
        <v>2419.7130000000002</v>
      </c>
      <c r="E64" s="55"/>
      <c r="F64" s="53">
        <v>2386.0079999999998</v>
      </c>
      <c r="G64" s="53"/>
      <c r="H64" s="55"/>
      <c r="I64" s="53">
        <v>2354.6829342246997</v>
      </c>
      <c r="J64" s="53">
        <v>2329.1497849332609</v>
      </c>
      <c r="K64" s="53">
        <v>2304.7935804618755</v>
      </c>
      <c r="L64" s="53">
        <v>2340.9103684482798</v>
      </c>
      <c r="M64" s="53">
        <v>2328.7557127956043</v>
      </c>
      <c r="N64" s="53">
        <v>2334.8311944788838</v>
      </c>
      <c r="O64" s="53">
        <v>2335.2177008717235</v>
      </c>
      <c r="P64" s="53">
        <v>2339.2704588334291</v>
      </c>
    </row>
    <row r="65" spans="1:16" ht="15" customHeight="1" x14ac:dyDescent="0.3">
      <c r="A65" s="45"/>
      <c r="B65" s="14" t="s">
        <v>58</v>
      </c>
      <c r="C65" s="55"/>
      <c r="D65" s="53">
        <v>2419.7130000000002</v>
      </c>
      <c r="E65" s="55"/>
      <c r="F65" s="53">
        <v>2386.0079999999998</v>
      </c>
      <c r="G65" s="53"/>
      <c r="H65" s="55"/>
      <c r="I65" s="53">
        <v>2354.6829342246997</v>
      </c>
      <c r="J65" s="53">
        <v>2329.1497849332609</v>
      </c>
      <c r="K65" s="53">
        <v>2304.7935804618755</v>
      </c>
      <c r="L65" s="53">
        <v>2340.9103684482798</v>
      </c>
      <c r="M65" s="53">
        <v>2328.7557127956043</v>
      </c>
      <c r="N65" s="53">
        <v>2334.8311944788838</v>
      </c>
      <c r="O65" s="53">
        <v>2335.2177008717235</v>
      </c>
      <c r="P65" s="53">
        <v>2339.2704588334291</v>
      </c>
    </row>
    <row r="66" spans="1:16" ht="15" customHeight="1" x14ac:dyDescent="0.3">
      <c r="A66" s="45"/>
      <c r="B66" s="14" t="s">
        <v>59</v>
      </c>
      <c r="C66" s="55"/>
      <c r="D66" s="53">
        <v>0</v>
      </c>
      <c r="E66" s="55"/>
      <c r="F66" s="53">
        <v>0</v>
      </c>
      <c r="G66" s="53"/>
      <c r="H66" s="55"/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</row>
    <row r="67" spans="1:16" ht="15" customHeight="1" x14ac:dyDescent="0.3">
      <c r="A67" s="45"/>
      <c r="B67" s="13" t="s">
        <v>60</v>
      </c>
      <c r="C67" s="55"/>
      <c r="D67" s="53">
        <v>27630.808999999997</v>
      </c>
      <c r="E67" s="55"/>
      <c r="F67" s="53">
        <v>27589.744999999999</v>
      </c>
      <c r="G67" s="53"/>
      <c r="H67" s="55"/>
      <c r="I67" s="53">
        <v>28023.583613109702</v>
      </c>
      <c r="J67" s="53">
        <v>28075.632505512996</v>
      </c>
      <c r="K67" s="53">
        <v>28604.406454745134</v>
      </c>
      <c r="L67" s="53">
        <v>28429.013387874751</v>
      </c>
      <c r="M67" s="53">
        <v>28485.24928371494</v>
      </c>
      <c r="N67" s="53">
        <v>28323.735610823962</v>
      </c>
      <c r="O67" s="53">
        <v>28233.510894021107</v>
      </c>
      <c r="P67" s="53">
        <v>28294.316718993879</v>
      </c>
    </row>
    <row r="68" spans="1:16" ht="15" customHeight="1" x14ac:dyDescent="0.3">
      <c r="A68" s="45"/>
      <c r="B68" s="14" t="s">
        <v>61</v>
      </c>
      <c r="C68" s="55"/>
      <c r="D68" s="53">
        <v>22081.225999999999</v>
      </c>
      <c r="E68" s="55"/>
      <c r="F68" s="53">
        <v>22040.162</v>
      </c>
      <c r="G68" s="53"/>
      <c r="H68" s="55"/>
      <c r="I68" s="53">
        <v>22433.709222744648</v>
      </c>
      <c r="J68" s="53">
        <v>22427.319447511687</v>
      </c>
      <c r="K68" s="53">
        <v>22914.875077263878</v>
      </c>
      <c r="L68" s="53">
        <v>22818.753067345424</v>
      </c>
      <c r="M68" s="53">
        <v>22807.550339517584</v>
      </c>
      <c r="N68" s="53">
        <v>22595.918113626605</v>
      </c>
      <c r="O68" s="53">
        <v>22589.078923823752</v>
      </c>
      <c r="P68" s="53">
        <v>22600.039640796524</v>
      </c>
    </row>
    <row r="69" spans="1:16" ht="15" customHeight="1" x14ac:dyDescent="0.3">
      <c r="A69" s="45"/>
      <c r="B69" s="15" t="s">
        <v>62</v>
      </c>
      <c r="C69" s="55"/>
      <c r="D69" s="53">
        <v>60.091000000000001</v>
      </c>
      <c r="E69" s="55"/>
      <c r="F69" s="53">
        <v>80.676000000000002</v>
      </c>
      <c r="G69" s="53"/>
      <c r="H69" s="55"/>
      <c r="I69" s="53">
        <v>99.866321641540523</v>
      </c>
      <c r="J69" s="53">
        <v>99.865044641540507</v>
      </c>
      <c r="K69" s="53">
        <v>101.38191273893518</v>
      </c>
      <c r="L69" s="53">
        <v>101.38191273893518</v>
      </c>
      <c r="M69" s="53">
        <v>116.40505073893517</v>
      </c>
      <c r="N69" s="53">
        <v>124.61873339209659</v>
      </c>
      <c r="O69" s="53">
        <v>124.58166297851692</v>
      </c>
      <c r="P69" s="53">
        <v>124.48658407173825</v>
      </c>
    </row>
    <row r="70" spans="1:16" ht="15" customHeight="1" x14ac:dyDescent="0.3">
      <c r="A70" s="45"/>
      <c r="B70" s="15" t="s">
        <v>63</v>
      </c>
      <c r="C70" s="55"/>
      <c r="D70" s="53">
        <v>1111.5940000000001</v>
      </c>
      <c r="E70" s="55"/>
      <c r="F70" s="53">
        <v>1095.143</v>
      </c>
      <c r="G70" s="53"/>
      <c r="H70" s="55"/>
      <c r="I70" s="53">
        <v>1089.2184570000002</v>
      </c>
      <c r="J70" s="53">
        <v>1084.958106</v>
      </c>
      <c r="K70" s="53">
        <v>1084.958106</v>
      </c>
      <c r="L70" s="53">
        <v>1088.958106</v>
      </c>
      <c r="M70" s="53">
        <v>1065.9571060000001</v>
      </c>
      <c r="N70" s="53">
        <v>1072.4634190000002</v>
      </c>
      <c r="O70" s="53">
        <v>1069.278519</v>
      </c>
      <c r="P70" s="53">
        <v>1068.2253350000001</v>
      </c>
    </row>
    <row r="71" spans="1:16" ht="15" customHeight="1" x14ac:dyDescent="0.3">
      <c r="A71" s="45"/>
      <c r="B71" s="15" t="s">
        <v>64</v>
      </c>
      <c r="C71" s="55"/>
      <c r="D71" s="53">
        <v>13977.067999999999</v>
      </c>
      <c r="E71" s="55"/>
      <c r="F71" s="53">
        <v>13922.093999999999</v>
      </c>
      <c r="G71" s="53"/>
      <c r="H71" s="55"/>
      <c r="I71" s="53">
        <v>13856.207075954875</v>
      </c>
      <c r="J71" s="53">
        <v>13846.362468547846</v>
      </c>
      <c r="K71" s="53">
        <v>13846.362468547848</v>
      </c>
      <c r="L71" s="53">
        <v>13846.362468547848</v>
      </c>
      <c r="M71" s="53">
        <v>13834.07324454785</v>
      </c>
      <c r="N71" s="53">
        <v>13816.569407999999</v>
      </c>
      <c r="O71" s="53">
        <v>13819.530908999999</v>
      </c>
      <c r="P71" s="53">
        <v>13799.065326</v>
      </c>
    </row>
    <row r="72" spans="1:16" ht="15" customHeight="1" x14ac:dyDescent="0.3">
      <c r="A72" s="45"/>
      <c r="B72" s="15" t="s">
        <v>65</v>
      </c>
      <c r="C72" s="55"/>
      <c r="D72" s="53">
        <v>343.04899999999998</v>
      </c>
      <c r="E72" s="55"/>
      <c r="F72" s="53">
        <v>354.77800000000002</v>
      </c>
      <c r="G72" s="53"/>
      <c r="H72" s="55"/>
      <c r="I72" s="53">
        <v>329</v>
      </c>
      <c r="J72" s="53">
        <v>332</v>
      </c>
      <c r="K72" s="53">
        <v>332</v>
      </c>
      <c r="L72" s="53">
        <v>332</v>
      </c>
      <c r="M72" s="53">
        <v>332</v>
      </c>
      <c r="N72" s="53">
        <v>345</v>
      </c>
      <c r="O72" s="53">
        <v>350</v>
      </c>
      <c r="P72" s="53">
        <v>355</v>
      </c>
    </row>
    <row r="73" spans="1:16" ht="15" customHeight="1" x14ac:dyDescent="0.3">
      <c r="A73" s="45"/>
      <c r="B73" s="15" t="s">
        <v>66</v>
      </c>
      <c r="C73" s="55"/>
      <c r="D73" s="53">
        <v>2971.5920000000006</v>
      </c>
      <c r="E73" s="55"/>
      <c r="F73" s="53">
        <v>2922.2719999999999</v>
      </c>
      <c r="G73" s="53"/>
      <c r="H73" s="55"/>
      <c r="I73" s="53">
        <v>2975.9141072655893</v>
      </c>
      <c r="J73" s="53">
        <v>2977.7430344642789</v>
      </c>
      <c r="K73" s="53">
        <v>2977.7430344642789</v>
      </c>
      <c r="L73" s="53">
        <v>2977.7430344642789</v>
      </c>
      <c r="M73" s="53">
        <v>2932.5592659798481</v>
      </c>
      <c r="N73" s="53">
        <v>2942.6057665014</v>
      </c>
      <c r="O73" s="53">
        <v>2933.2578069554743</v>
      </c>
      <c r="P73" s="53">
        <v>2933.2583709554742</v>
      </c>
    </row>
    <row r="74" spans="1:16" ht="15" customHeight="1" x14ac:dyDescent="0.3">
      <c r="A74" s="45"/>
      <c r="B74" s="23" t="s">
        <v>67</v>
      </c>
      <c r="C74" s="55"/>
      <c r="D74" s="53">
        <v>817.41</v>
      </c>
      <c r="E74" s="55"/>
      <c r="F74" s="53">
        <v>812.476</v>
      </c>
      <c r="G74" s="53"/>
      <c r="H74" s="55"/>
      <c r="I74" s="53">
        <v>811.45499099999995</v>
      </c>
      <c r="J74" s="53">
        <v>811.45124999999996</v>
      </c>
      <c r="K74" s="53">
        <v>811.45124999999996</v>
      </c>
      <c r="L74" s="53">
        <v>811.45124999999996</v>
      </c>
      <c r="M74" s="53">
        <v>807.73924999999997</v>
      </c>
      <c r="N74" s="53">
        <v>807.67413399999998</v>
      </c>
      <c r="O74" s="53">
        <v>816.43858700229896</v>
      </c>
      <c r="P74" s="53">
        <v>816.444875002299</v>
      </c>
    </row>
    <row r="75" spans="1:16" ht="15" customHeight="1" x14ac:dyDescent="0.3">
      <c r="A75" s="45"/>
      <c r="B75" s="23" t="s">
        <v>68</v>
      </c>
      <c r="C75" s="55"/>
      <c r="D75" s="53">
        <v>34.072000000000003</v>
      </c>
      <c r="E75" s="55"/>
      <c r="F75" s="53">
        <v>34.122999999999998</v>
      </c>
      <c r="G75" s="53"/>
      <c r="H75" s="55"/>
      <c r="I75" s="53">
        <v>32.893999999999998</v>
      </c>
      <c r="J75" s="53">
        <v>32.893999999999998</v>
      </c>
      <c r="K75" s="53">
        <v>32.893999999999998</v>
      </c>
      <c r="L75" s="53">
        <v>32.893999999999998</v>
      </c>
      <c r="M75" s="53">
        <v>30.315999999999999</v>
      </c>
      <c r="N75" s="53">
        <v>30.315999999999999</v>
      </c>
      <c r="O75" s="53">
        <v>30.878234580954004</v>
      </c>
      <c r="P75" s="53">
        <v>30.878234580954004</v>
      </c>
    </row>
    <row r="76" spans="1:16" ht="15" customHeight="1" x14ac:dyDescent="0.3">
      <c r="A76" s="45"/>
      <c r="B76" s="23" t="s">
        <v>69</v>
      </c>
      <c r="C76" s="55"/>
      <c r="D76" s="53">
        <v>674.71500000000003</v>
      </c>
      <c r="E76" s="55"/>
      <c r="F76" s="53">
        <v>653.08199999999999</v>
      </c>
      <c r="G76" s="53"/>
      <c r="H76" s="55"/>
      <c r="I76" s="53">
        <v>679.39099999999996</v>
      </c>
      <c r="J76" s="53">
        <v>679.39099999999996</v>
      </c>
      <c r="K76" s="53">
        <v>679.39099999999996</v>
      </c>
      <c r="L76" s="53">
        <v>679.39099999999996</v>
      </c>
      <c r="M76" s="53">
        <v>646.15300000000002</v>
      </c>
      <c r="N76" s="53">
        <v>646.15300000000002</v>
      </c>
      <c r="O76" s="53">
        <v>642.77579590371306</v>
      </c>
      <c r="P76" s="53">
        <v>642.77579590371306</v>
      </c>
    </row>
    <row r="77" spans="1:16" ht="15" customHeight="1" x14ac:dyDescent="0.3">
      <c r="A77" s="45"/>
      <c r="B77" s="23" t="s">
        <v>70</v>
      </c>
      <c r="C77" s="55"/>
      <c r="D77" s="53">
        <v>145.69300000000001</v>
      </c>
      <c r="E77" s="55"/>
      <c r="F77" s="53">
        <v>142.733</v>
      </c>
      <c r="G77" s="53"/>
      <c r="H77" s="55"/>
      <c r="I77" s="53">
        <v>145.90899999999999</v>
      </c>
      <c r="J77" s="53">
        <v>145.90899999999999</v>
      </c>
      <c r="K77" s="53">
        <v>145.90899999999999</v>
      </c>
      <c r="L77" s="53">
        <v>145.90899999999999</v>
      </c>
      <c r="M77" s="53">
        <v>146.35499999999999</v>
      </c>
      <c r="N77" s="53">
        <v>154.49799999999999</v>
      </c>
      <c r="O77" s="53">
        <v>139.39795916456097</v>
      </c>
      <c r="P77" s="53">
        <v>139.39795916456097</v>
      </c>
    </row>
    <row r="78" spans="1:16" ht="15" customHeight="1" x14ac:dyDescent="0.3">
      <c r="A78" s="45"/>
      <c r="B78" s="23" t="s">
        <v>71</v>
      </c>
      <c r="C78" s="55"/>
      <c r="D78" s="53">
        <v>993.39300000000003</v>
      </c>
      <c r="E78" s="55"/>
      <c r="F78" s="53">
        <v>970.88599999999997</v>
      </c>
      <c r="G78" s="53"/>
      <c r="H78" s="55"/>
      <c r="I78" s="53">
        <v>1002.0522375046876</v>
      </c>
      <c r="J78" s="53">
        <v>1002.1912764023826</v>
      </c>
      <c r="K78" s="53">
        <v>1002.1912764023826</v>
      </c>
      <c r="L78" s="53">
        <v>1002.1912764023826</v>
      </c>
      <c r="M78" s="53">
        <v>1002.7046938500872</v>
      </c>
      <c r="N78" s="53">
        <v>1001.5803617832618</v>
      </c>
      <c r="O78" s="53">
        <v>1001.5803617832618</v>
      </c>
      <c r="P78" s="53">
        <v>1001.5803617832618</v>
      </c>
    </row>
    <row r="79" spans="1:16" ht="15" customHeight="1" x14ac:dyDescent="0.3">
      <c r="A79" s="45"/>
      <c r="B79" s="23" t="s">
        <v>72</v>
      </c>
      <c r="C79" s="55"/>
      <c r="D79" s="53">
        <v>306.30900000000003</v>
      </c>
      <c r="E79" s="55"/>
      <c r="F79" s="53">
        <v>308.97199999999998</v>
      </c>
      <c r="G79" s="53"/>
      <c r="H79" s="55"/>
      <c r="I79" s="53">
        <v>304.21287876090173</v>
      </c>
      <c r="J79" s="53">
        <v>305.90650806189615</v>
      </c>
      <c r="K79" s="53">
        <v>305.90650806189615</v>
      </c>
      <c r="L79" s="53">
        <v>305.90650806189615</v>
      </c>
      <c r="M79" s="53">
        <v>299.29132212976083</v>
      </c>
      <c r="N79" s="53">
        <v>302.3842707181384</v>
      </c>
      <c r="O79" s="53">
        <v>302.18686852068549</v>
      </c>
      <c r="P79" s="53">
        <v>302.18114452068539</v>
      </c>
    </row>
    <row r="80" spans="1:16" ht="15" customHeight="1" x14ac:dyDescent="0.3">
      <c r="A80" s="45"/>
      <c r="B80" s="15" t="s">
        <v>73</v>
      </c>
      <c r="C80" s="55"/>
      <c r="D80" s="53">
        <v>2111.6030000000001</v>
      </c>
      <c r="E80" s="55"/>
      <c r="F80" s="53">
        <v>2111.4259999999999</v>
      </c>
      <c r="G80" s="53"/>
      <c r="H80" s="55"/>
      <c r="I80" s="53">
        <v>2106.8089920000002</v>
      </c>
      <c r="J80" s="53">
        <v>2106.7028399999999</v>
      </c>
      <c r="K80" s="53">
        <v>2106.7028399999999</v>
      </c>
      <c r="L80" s="53">
        <v>2106.7028399999999</v>
      </c>
      <c r="M80" s="53">
        <v>2106.7295469999999</v>
      </c>
      <c r="N80" s="53">
        <v>2106.8397439999999</v>
      </c>
      <c r="O80" s="53">
        <v>2106.8511479999997</v>
      </c>
      <c r="P80" s="53">
        <v>2106.8827999999999</v>
      </c>
    </row>
    <row r="81" spans="1:16" ht="15" customHeight="1" x14ac:dyDescent="0.3">
      <c r="A81" s="45"/>
      <c r="B81" s="23" t="s">
        <v>74</v>
      </c>
      <c r="C81" s="55"/>
      <c r="D81" s="53">
        <v>4.6079999999999997</v>
      </c>
      <c r="E81" s="55"/>
      <c r="F81" s="53">
        <v>4.6079999999999997</v>
      </c>
      <c r="G81" s="53"/>
      <c r="H81" s="55"/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</row>
    <row r="82" spans="1:16" ht="15" customHeight="1" x14ac:dyDescent="0.3">
      <c r="A82" s="45"/>
      <c r="B82" s="23" t="s">
        <v>75</v>
      </c>
      <c r="C82" s="55"/>
      <c r="D82" s="53">
        <v>2100.8139999999999</v>
      </c>
      <c r="E82" s="55"/>
      <c r="F82" s="53">
        <v>2100.8139999999999</v>
      </c>
      <c r="G82" s="53"/>
      <c r="H82" s="55"/>
      <c r="I82" s="53">
        <v>2100.8139999999999</v>
      </c>
      <c r="J82" s="53">
        <v>2100.8139999999999</v>
      </c>
      <c r="K82" s="53">
        <v>2100.8139999999999</v>
      </c>
      <c r="L82" s="53">
        <v>2100.8139999999999</v>
      </c>
      <c r="M82" s="53">
        <v>2100.8139999999999</v>
      </c>
      <c r="N82" s="53">
        <v>2100.8139999999999</v>
      </c>
      <c r="O82" s="53">
        <v>2100.8139999999999</v>
      </c>
      <c r="P82" s="53">
        <v>2100.8139999999999</v>
      </c>
    </row>
    <row r="83" spans="1:16" ht="15" customHeight="1" x14ac:dyDescent="0.3">
      <c r="A83" s="45"/>
      <c r="B83" s="14" t="s">
        <v>76</v>
      </c>
      <c r="C83" s="55"/>
      <c r="D83" s="53">
        <v>5549.5829999999996</v>
      </c>
      <c r="E83" s="55"/>
      <c r="F83" s="53">
        <v>5549.5829999999996</v>
      </c>
      <c r="G83" s="53"/>
      <c r="H83" s="55"/>
      <c r="I83" s="53">
        <v>5589.8743903650538</v>
      </c>
      <c r="J83" s="53">
        <v>5648.3130580013094</v>
      </c>
      <c r="K83" s="53">
        <v>5689.5313774812585</v>
      </c>
      <c r="L83" s="53">
        <v>5610.2603205293281</v>
      </c>
      <c r="M83" s="53">
        <v>5677.6989441973583</v>
      </c>
      <c r="N83" s="53">
        <v>5727.8174971973567</v>
      </c>
      <c r="O83" s="53">
        <v>5644.4319701973563</v>
      </c>
      <c r="P83" s="53">
        <v>5694.2770781973568</v>
      </c>
    </row>
    <row r="84" spans="1:16" ht="15" customHeight="1" x14ac:dyDescent="0.3">
      <c r="A84" s="45"/>
      <c r="B84" s="13" t="s">
        <v>41</v>
      </c>
      <c r="C84" s="55"/>
      <c r="D84" s="53">
        <v>4832.6319999999996</v>
      </c>
      <c r="E84" s="55"/>
      <c r="F84" s="53">
        <v>3994.627</v>
      </c>
      <c r="G84" s="53"/>
      <c r="H84" s="55"/>
      <c r="I84" s="53">
        <v>3530.9419347075122</v>
      </c>
      <c r="J84" s="53">
        <v>3410.9402095094883</v>
      </c>
      <c r="K84" s="53">
        <v>3626.4527578324542</v>
      </c>
      <c r="L84" s="53">
        <v>3576.6733711135248</v>
      </c>
      <c r="M84" s="53">
        <v>3404.836855873059</v>
      </c>
      <c r="N84" s="53">
        <v>3490.6982286806492</v>
      </c>
      <c r="O84" s="53">
        <v>3524.1472513202102</v>
      </c>
      <c r="P84" s="53">
        <v>3438.9260738950211</v>
      </c>
    </row>
    <row r="85" spans="1:16" ht="15" customHeight="1" x14ac:dyDescent="0.3">
      <c r="A85" s="45"/>
      <c r="B85" s="14" t="s">
        <v>77</v>
      </c>
      <c r="C85" s="55"/>
      <c r="D85" s="53">
        <v>1284.4000000000001</v>
      </c>
      <c r="E85" s="55"/>
      <c r="F85" s="53">
        <v>1284.4000000000001</v>
      </c>
      <c r="G85" s="53"/>
      <c r="H85" s="55"/>
      <c r="I85" s="53">
        <v>1264.6379979999999</v>
      </c>
      <c r="J85" s="53">
        <v>1264.6379979999999</v>
      </c>
      <c r="K85" s="53">
        <v>1264.6379979999999</v>
      </c>
      <c r="L85" s="53">
        <v>1247.2750000000001</v>
      </c>
      <c r="M85" s="53">
        <v>1247.2750000000001</v>
      </c>
      <c r="N85" s="53">
        <v>1251.1604970000001</v>
      </c>
      <c r="O85" s="53">
        <v>1251.1604970000001</v>
      </c>
      <c r="P85" s="53">
        <v>1251.1604970000001</v>
      </c>
    </row>
    <row r="86" spans="1:16" ht="15" customHeight="1" x14ac:dyDescent="0.3">
      <c r="A86" s="45"/>
      <c r="B86" s="14" t="s">
        <v>78</v>
      </c>
      <c r="C86" s="55"/>
      <c r="D86" s="53">
        <v>1080.4010000000001</v>
      </c>
      <c r="E86" s="55"/>
      <c r="F86" s="53">
        <v>1080.4010000000001</v>
      </c>
      <c r="G86" s="53"/>
      <c r="H86" s="55"/>
      <c r="I86" s="53">
        <v>1041.0496451776871</v>
      </c>
      <c r="J86" s="53">
        <v>1044.3003966062829</v>
      </c>
      <c r="K86" s="53">
        <v>1044.3003966062829</v>
      </c>
      <c r="L86" s="53">
        <v>1044.3003966062829</v>
      </c>
      <c r="M86" s="53">
        <v>1048.2146603744718</v>
      </c>
      <c r="N86" s="53">
        <v>1082.7992184361628</v>
      </c>
      <c r="O86" s="53">
        <v>1049.0066438244305</v>
      </c>
      <c r="P86" s="53">
        <v>1017.2062972162871</v>
      </c>
    </row>
    <row r="87" spans="1:16" ht="15" customHeight="1" x14ac:dyDescent="0.3">
      <c r="A87" s="45"/>
      <c r="B87" s="14" t="s">
        <v>79</v>
      </c>
      <c r="C87" s="55"/>
      <c r="D87" s="53">
        <v>123.27200000000001</v>
      </c>
      <c r="E87" s="55"/>
      <c r="F87" s="53">
        <v>123.99299999999999</v>
      </c>
      <c r="G87" s="53"/>
      <c r="H87" s="55"/>
      <c r="I87" s="53">
        <v>121</v>
      </c>
      <c r="J87" s="53">
        <v>123</v>
      </c>
      <c r="K87" s="53">
        <v>123</v>
      </c>
      <c r="L87" s="53">
        <v>123</v>
      </c>
      <c r="M87" s="53">
        <v>123</v>
      </c>
      <c r="N87" s="53">
        <v>121</v>
      </c>
      <c r="O87" s="53">
        <v>121</v>
      </c>
      <c r="P87" s="53">
        <v>122</v>
      </c>
    </row>
    <row r="88" spans="1:16" ht="15" customHeight="1" x14ac:dyDescent="0.3">
      <c r="A88" s="45"/>
      <c r="B88" s="10" t="s">
        <v>80</v>
      </c>
      <c r="C88" s="11"/>
      <c r="D88" s="12">
        <v>6432.9679999999998</v>
      </c>
      <c r="E88" s="11"/>
      <c r="F88" s="12">
        <v>8645.0580000000009</v>
      </c>
      <c r="G88" s="12"/>
      <c r="H88" s="11"/>
      <c r="I88" s="12">
        <v>8283.1465742802902</v>
      </c>
      <c r="J88" s="12">
        <v>8629.6038614536355</v>
      </c>
      <c r="K88" s="12">
        <v>8254.0957572364387</v>
      </c>
      <c r="L88" s="12">
        <v>8625.50207279602</v>
      </c>
      <c r="M88" s="12">
        <v>8658.2027339741071</v>
      </c>
      <c r="N88" s="12">
        <v>8587.5191661329554</v>
      </c>
      <c r="O88" s="12">
        <v>8581.2552565478691</v>
      </c>
      <c r="P88" s="12">
        <v>8456.3760973096687</v>
      </c>
    </row>
    <row r="89" spans="1:16" ht="15" customHeight="1" x14ac:dyDescent="0.3">
      <c r="A89" s="45"/>
      <c r="B89" s="13" t="s">
        <v>81</v>
      </c>
      <c r="C89" s="55"/>
      <c r="D89" s="53">
        <v>5144.4529999999995</v>
      </c>
      <c r="E89" s="55"/>
      <c r="F89" s="53">
        <v>6929.4520000000002</v>
      </c>
      <c r="G89" s="53"/>
      <c r="H89" s="55"/>
      <c r="I89" s="53">
        <v>7478.7885887981265</v>
      </c>
      <c r="J89" s="53">
        <v>7889.7202496167793</v>
      </c>
      <c r="K89" s="53">
        <v>7434.1744983466242</v>
      </c>
      <c r="L89" s="53">
        <v>7323.392638164597</v>
      </c>
      <c r="M89" s="53">
        <v>7348.2793553069514</v>
      </c>
      <c r="N89" s="53">
        <v>7370.3407499361429</v>
      </c>
      <c r="O89" s="53">
        <v>7408.4221073181379</v>
      </c>
      <c r="P89" s="53">
        <v>7336.4283755081196</v>
      </c>
    </row>
    <row r="90" spans="1:16" ht="15" customHeight="1" x14ac:dyDescent="0.3">
      <c r="A90" s="45"/>
      <c r="B90" s="14" t="s">
        <v>82</v>
      </c>
      <c r="C90" s="55"/>
      <c r="D90" s="53">
        <v>5147.03</v>
      </c>
      <c r="E90" s="55"/>
      <c r="F90" s="53">
        <v>6908.1</v>
      </c>
      <c r="G90" s="53"/>
      <c r="H90" s="55"/>
      <c r="I90" s="53">
        <v>7425.2281157048374</v>
      </c>
      <c r="J90" s="53">
        <v>7798.4044345728325</v>
      </c>
      <c r="K90" s="53">
        <v>7343.129420384822</v>
      </c>
      <c r="L90" s="53">
        <v>7176.3661146849481</v>
      </c>
      <c r="M90" s="53">
        <v>7200.7534534670867</v>
      </c>
      <c r="N90" s="53">
        <v>7225.9838108362792</v>
      </c>
      <c r="O90" s="53">
        <v>7260.6488862682745</v>
      </c>
      <c r="P90" s="53">
        <v>7186.6655097582561</v>
      </c>
    </row>
    <row r="91" spans="1:16" ht="15" customHeight="1" x14ac:dyDescent="0.3">
      <c r="A91" s="45"/>
      <c r="B91" s="14" t="s">
        <v>83</v>
      </c>
      <c r="C91" s="55"/>
      <c r="D91" s="53">
        <v>61.539000000000001</v>
      </c>
      <c r="E91" s="55"/>
      <c r="F91" s="53">
        <v>61.256</v>
      </c>
      <c r="G91" s="53"/>
      <c r="H91" s="55"/>
      <c r="I91" s="53">
        <v>72.029941420661956</v>
      </c>
      <c r="J91" s="53">
        <v>90.126500117377333</v>
      </c>
      <c r="K91" s="53">
        <v>89.855463240664434</v>
      </c>
      <c r="L91" s="53">
        <v>90.165244632879649</v>
      </c>
      <c r="M91" s="53">
        <v>90.169631860374125</v>
      </c>
      <c r="N91" s="53">
        <v>90.490511860374113</v>
      </c>
      <c r="O91" s="53">
        <v>90.490511860374113</v>
      </c>
      <c r="P91" s="53">
        <v>90.490511860374113</v>
      </c>
    </row>
    <row r="92" spans="1:16" ht="15" customHeight="1" x14ac:dyDescent="0.3">
      <c r="A92" s="45"/>
      <c r="B92" s="14" t="s">
        <v>84</v>
      </c>
      <c r="C92" s="55"/>
      <c r="D92" s="53">
        <v>-64.116</v>
      </c>
      <c r="E92" s="55"/>
      <c r="F92" s="53">
        <v>-39.904000000000003</v>
      </c>
      <c r="G92" s="53"/>
      <c r="H92" s="55"/>
      <c r="I92" s="53">
        <v>-18.469468327373107</v>
      </c>
      <c r="J92" s="53">
        <v>1.1893149265701588</v>
      </c>
      <c r="K92" s="53">
        <v>1.1896147211379677</v>
      </c>
      <c r="L92" s="53">
        <v>56.861278846769153</v>
      </c>
      <c r="M92" s="53">
        <v>57.356269979489838</v>
      </c>
      <c r="N92" s="53">
        <v>53.866427239489823</v>
      </c>
      <c r="O92" s="53">
        <v>57.282709189489807</v>
      </c>
      <c r="P92" s="53">
        <v>59.272353889489807</v>
      </c>
    </row>
    <row r="93" spans="1:16" ht="15" customHeight="1" x14ac:dyDescent="0.3">
      <c r="A93" s="45"/>
      <c r="B93" s="13" t="s">
        <v>42</v>
      </c>
      <c r="C93" s="55"/>
      <c r="D93" s="53">
        <v>1288.5150000000001</v>
      </c>
      <c r="E93" s="55"/>
      <c r="F93" s="53">
        <v>1715.606</v>
      </c>
      <c r="G93" s="53"/>
      <c r="H93" s="55"/>
      <c r="I93" s="53">
        <v>804.35798548216337</v>
      </c>
      <c r="J93" s="53">
        <v>739.88361183685674</v>
      </c>
      <c r="K93" s="53">
        <v>819.92125888981536</v>
      </c>
      <c r="L93" s="53">
        <v>1302.1094346314237</v>
      </c>
      <c r="M93" s="53">
        <v>1309.9233786671555</v>
      </c>
      <c r="N93" s="53">
        <v>1217.1784161968121</v>
      </c>
      <c r="O93" s="53">
        <v>1172.8331492297316</v>
      </c>
      <c r="P93" s="53">
        <v>1119.9477218015481</v>
      </c>
    </row>
    <row r="94" spans="1:16" ht="15" customHeight="1" x14ac:dyDescent="0.3">
      <c r="A94" s="45"/>
      <c r="B94" s="16" t="s">
        <v>85</v>
      </c>
      <c r="C94" s="17"/>
      <c r="D94" s="17">
        <f>D9-D48</f>
        <v>-5912.9849999999933</v>
      </c>
      <c r="E94" s="17"/>
      <c r="F94" s="17">
        <f>F9-F48</f>
        <v>-6212.114999999998</v>
      </c>
      <c r="G94" s="17">
        <f>G9-G48</f>
        <v>0</v>
      </c>
      <c r="H94" s="17"/>
      <c r="I94" s="17">
        <f t="shared" ref="I94:J94" si="29">I9-I48</f>
        <v>-6195.3681541868864</v>
      </c>
      <c r="J94" s="17">
        <f t="shared" si="29"/>
        <v>-6381.2753820373764</v>
      </c>
      <c r="K94" s="17">
        <f t="shared" ref="K94:L94" si="30">K9-K48</f>
        <v>-6144.3511086032449</v>
      </c>
      <c r="L94" s="17">
        <f t="shared" si="30"/>
        <v>-6147.6144529761732</v>
      </c>
      <c r="M94" s="17">
        <f t="shared" ref="M94:N94" si="31">M9-M48</f>
        <v>-6102.1016604524848</v>
      </c>
      <c r="N94" s="17">
        <f t="shared" si="31"/>
        <v>-6220.3973425079967</v>
      </c>
      <c r="O94" s="17">
        <f t="shared" ref="O94:P94" si="32">O9-O48</f>
        <v>-6247.7863443156748</v>
      </c>
      <c r="P94" s="17">
        <f t="shared" si="32"/>
        <v>-6267.8947877483079</v>
      </c>
    </row>
    <row r="95" spans="1:16" ht="15" customHeight="1" x14ac:dyDescent="0.3">
      <c r="A95" s="45"/>
      <c r="B95" s="16" t="s">
        <v>6</v>
      </c>
      <c r="C95" s="17"/>
      <c r="D95" s="24">
        <f>D94/D$96*100</f>
        <v>-4.0999999244205725</v>
      </c>
      <c r="E95" s="17"/>
      <c r="F95" s="24">
        <f>F94/F$96*100</f>
        <v>-4.339711981749514</v>
      </c>
      <c r="G95" s="24" t="e">
        <f>G94/G$96*100</f>
        <v>#DIV/0!</v>
      </c>
      <c r="H95" s="17"/>
      <c r="I95" s="24">
        <f t="shared" ref="I95:J95" si="33">I94/I$96*100</f>
        <v>-4.3847462595351976</v>
      </c>
      <c r="J95" s="24">
        <f t="shared" si="33"/>
        <v>-4.4976091893850692</v>
      </c>
      <c r="K95" s="24">
        <f t="shared" ref="K95:L95" si="34">K94/K$96*100</f>
        <v>-4.3306217573138461</v>
      </c>
      <c r="L95" s="24">
        <f t="shared" si="34"/>
        <v>-4.3188917570297258</v>
      </c>
      <c r="M95" s="24">
        <f t="shared" ref="M95:N95" si="35">M94/M$96*100</f>
        <v>-4.2740514071512363</v>
      </c>
      <c r="N95" s="24">
        <f t="shared" si="35"/>
        <v>-4.3529143716829495</v>
      </c>
      <c r="O95" s="24">
        <f t="shared" ref="O95:P95" si="36">O94/O$96*100</f>
        <v>-4.3720806681476416</v>
      </c>
      <c r="P95" s="24">
        <f t="shared" si="36"/>
        <v>-4.3861521699489714</v>
      </c>
    </row>
    <row r="96" spans="1:16" ht="15" customHeight="1" x14ac:dyDescent="0.3">
      <c r="A96" s="45"/>
      <c r="B96" s="13" t="s">
        <v>86</v>
      </c>
      <c r="C96" s="55"/>
      <c r="D96" s="53">
        <v>144219.149</v>
      </c>
      <c r="E96" s="55"/>
      <c r="F96" s="53">
        <v>143145.79</v>
      </c>
      <c r="G96" s="53"/>
      <c r="H96" s="55"/>
      <c r="I96" s="53">
        <v>141293.65275617162</v>
      </c>
      <c r="J96" s="53">
        <v>141881.5</v>
      </c>
      <c r="K96" s="53">
        <v>141881.5</v>
      </c>
      <c r="L96" s="53">
        <v>142342.40631221869</v>
      </c>
      <c r="M96" s="53">
        <v>142770.9</v>
      </c>
      <c r="N96" s="53">
        <v>142901.9</v>
      </c>
      <c r="O96" s="53">
        <v>142901.9</v>
      </c>
      <c r="P96" s="53">
        <v>142901.9</v>
      </c>
    </row>
    <row r="97" spans="2:6" ht="15" customHeight="1" x14ac:dyDescent="0.3">
      <c r="F97" s="31"/>
    </row>
    <row r="98" spans="2:6" ht="15" customHeight="1" x14ac:dyDescent="0.3">
      <c r="B98" s="57" t="s">
        <v>180</v>
      </c>
    </row>
  </sheetData>
  <mergeCells count="1">
    <mergeCell ref="B5:B6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C396-225A-4860-8AC6-F44595B9C8CC}">
  <sheetPr>
    <tabColor rgb="FF13B5EA"/>
  </sheetPr>
  <dimension ref="A1:P74"/>
  <sheetViews>
    <sheetView showGridLines="0" zoomScaleNormal="100" workbookViewId="0">
      <selection activeCell="O85" sqref="O84:O85"/>
    </sheetView>
  </sheetViews>
  <sheetFormatPr defaultRowHeight="14.4" x14ac:dyDescent="0.3"/>
  <cols>
    <col min="1" max="1" width="40.6640625" customWidth="1"/>
    <col min="2" max="21" width="12.6640625" customWidth="1"/>
    <col min="23" max="31" width="12.6640625" customWidth="1"/>
    <col min="33" max="38" width="12.6640625" customWidth="1"/>
    <col min="40" max="43" width="12.6640625" customWidth="1"/>
  </cols>
  <sheetData>
    <row r="1" spans="1:16" x14ac:dyDescent="0.3">
      <c r="A1" s="33" t="s">
        <v>182</v>
      </c>
      <c r="B1" s="33"/>
      <c r="C1" s="33"/>
      <c r="D1" s="33"/>
      <c r="E1" s="33"/>
      <c r="F1" s="33"/>
      <c r="G1" s="33"/>
      <c r="H1" s="33"/>
      <c r="I1" s="33"/>
      <c r="K1" s="34" t="s">
        <v>196</v>
      </c>
      <c r="L1" s="34"/>
      <c r="M1" s="34"/>
      <c r="N1" s="34"/>
      <c r="P1" s="33" t="s">
        <v>201</v>
      </c>
    </row>
    <row r="2" spans="1:16" x14ac:dyDescent="0.3">
      <c r="A2" s="26"/>
      <c r="B2" s="27" t="s">
        <v>181</v>
      </c>
      <c r="C2" s="27" t="s">
        <v>192</v>
      </c>
      <c r="D2" s="27" t="s">
        <v>193</v>
      </c>
      <c r="E2" s="27" t="s">
        <v>194</v>
      </c>
      <c r="F2" s="27" t="s">
        <v>195</v>
      </c>
      <c r="G2" s="27" t="s">
        <v>197</v>
      </c>
      <c r="H2" s="27" t="s">
        <v>199</v>
      </c>
      <c r="I2" s="27" t="s">
        <v>200</v>
      </c>
      <c r="K2" s="60" t="s">
        <v>195</v>
      </c>
      <c r="L2" s="60" t="s">
        <v>197</v>
      </c>
      <c r="M2" s="60" t="s">
        <v>199</v>
      </c>
      <c r="N2" s="60" t="s">
        <v>200</v>
      </c>
      <c r="P2" s="62" t="s">
        <v>200</v>
      </c>
    </row>
    <row r="3" spans="1:16" x14ac:dyDescent="0.3">
      <c r="A3" s="28" t="s">
        <v>7</v>
      </c>
      <c r="B3" s="29">
        <v>-610.86060361577984</v>
      </c>
      <c r="C3" s="29">
        <v>-765.74060361577722</v>
      </c>
      <c r="D3" s="29">
        <v>-773.73760361578024</v>
      </c>
      <c r="E3" s="29">
        <v>-832.6376036157817</v>
      </c>
      <c r="F3" s="29">
        <v>-635.33160361578484</v>
      </c>
      <c r="G3" s="29">
        <v>-526.56360361578118</v>
      </c>
      <c r="H3" s="29">
        <v>-473.26360361579282</v>
      </c>
      <c r="I3" s="29">
        <v>-380.26660361578979</v>
      </c>
      <c r="K3" s="29">
        <v>-88.858977999996569</v>
      </c>
      <c r="L3" s="29">
        <v>19.909022000007099</v>
      </c>
      <c r="M3" s="29">
        <v>73.209021999995457</v>
      </c>
      <c r="N3" s="29">
        <v>166.20602199999848</v>
      </c>
      <c r="P3" s="29">
        <v>258.00199999999313</v>
      </c>
    </row>
    <row r="4" spans="1:16" x14ac:dyDescent="0.3">
      <c r="A4" s="30" t="s">
        <v>87</v>
      </c>
      <c r="B4" s="31">
        <v>-101.04399999999987</v>
      </c>
      <c r="C4" s="31">
        <v>-187.04399999999987</v>
      </c>
      <c r="D4" s="31">
        <v>-187.04399999999987</v>
      </c>
      <c r="E4" s="31">
        <v>-187.04399999999987</v>
      </c>
      <c r="F4" s="31">
        <v>-174.04399999999987</v>
      </c>
      <c r="G4" s="31">
        <v>-288.54399999999987</v>
      </c>
      <c r="H4" s="31">
        <v>-337.04399999999987</v>
      </c>
      <c r="I4" s="31">
        <v>-257.04399999999987</v>
      </c>
      <c r="K4" s="31">
        <v>-1.8810000000003129</v>
      </c>
      <c r="L4" s="31">
        <v>-116.38100000000031</v>
      </c>
      <c r="M4" s="31">
        <v>-164.88100000000031</v>
      </c>
      <c r="N4" s="31">
        <v>-84.881000000000313</v>
      </c>
      <c r="P4" s="31">
        <v>201.61399999999958</v>
      </c>
    </row>
    <row r="5" spans="1:16" x14ac:dyDescent="0.3">
      <c r="A5" s="30" t="s">
        <v>88</v>
      </c>
      <c r="B5" s="31">
        <v>-54.728000000000065</v>
      </c>
      <c r="C5" s="31">
        <v>-21.728000000000065</v>
      </c>
      <c r="D5" s="31">
        <v>-9.7280000000000655</v>
      </c>
      <c r="E5" s="31">
        <v>-4.7280000000000655</v>
      </c>
      <c r="F5" s="31">
        <v>42.271999999999935</v>
      </c>
      <c r="G5" s="31">
        <v>77.271999999999935</v>
      </c>
      <c r="H5" s="31">
        <v>66.271999999999935</v>
      </c>
      <c r="I5" s="31">
        <v>82.271999999999935</v>
      </c>
      <c r="K5" s="31">
        <v>63.759000000000015</v>
      </c>
      <c r="L5" s="31">
        <v>98.759000000000015</v>
      </c>
      <c r="M5" s="31">
        <v>87.759000000000015</v>
      </c>
      <c r="N5" s="31">
        <v>103.75900000000001</v>
      </c>
      <c r="P5" s="31">
        <v>59.911000000000058</v>
      </c>
    </row>
    <row r="6" spans="1:16" x14ac:dyDescent="0.3">
      <c r="A6" s="30" t="s">
        <v>89</v>
      </c>
      <c r="B6" s="31">
        <v>-216.46399999999994</v>
      </c>
      <c r="C6" s="31">
        <v>-303.46399999999994</v>
      </c>
      <c r="D6" s="31">
        <v>-357.46399999999994</v>
      </c>
      <c r="E6" s="31">
        <v>-350.46399999999994</v>
      </c>
      <c r="F6" s="31">
        <v>-299.46399999999994</v>
      </c>
      <c r="G6" s="31">
        <v>-213.46399999999994</v>
      </c>
      <c r="H6" s="31">
        <v>-145.46399999999994</v>
      </c>
      <c r="I6" s="31">
        <v>-156.46399999999994</v>
      </c>
      <c r="K6" s="31">
        <v>20.57799999999952</v>
      </c>
      <c r="L6" s="31">
        <v>106.57799999999952</v>
      </c>
      <c r="M6" s="31">
        <v>174.57799999999952</v>
      </c>
      <c r="N6" s="31">
        <v>163.57799999999952</v>
      </c>
      <c r="P6" s="31">
        <v>35.488999999999578</v>
      </c>
    </row>
    <row r="7" spans="1:16" x14ac:dyDescent="0.3">
      <c r="A7" s="30" t="s">
        <v>90</v>
      </c>
      <c r="B7" s="31">
        <v>24.140999999994165</v>
      </c>
      <c r="C7" s="31">
        <v>-18.339000000000851</v>
      </c>
      <c r="D7" s="31">
        <v>-20.33600000000024</v>
      </c>
      <c r="E7" s="31">
        <v>-26.236000000001695</v>
      </c>
      <c r="F7" s="31">
        <v>6.0699999999951615</v>
      </c>
      <c r="G7" s="31">
        <v>-8.1300000000001091</v>
      </c>
      <c r="H7" s="31">
        <v>31.669999999995525</v>
      </c>
      <c r="I7" s="31">
        <v>22.667000000000371</v>
      </c>
      <c r="K7" s="31">
        <v>4.6999999999970896</v>
      </c>
      <c r="L7" s="31">
        <v>-9.499999999998181</v>
      </c>
      <c r="M7" s="31">
        <v>30.299999999997453</v>
      </c>
      <c r="N7" s="31">
        <v>21.297000000002299</v>
      </c>
      <c r="P7" s="31">
        <v>52.187000000001717</v>
      </c>
    </row>
    <row r="8" spans="1:16" x14ac:dyDescent="0.3">
      <c r="A8" s="30" t="s">
        <v>91</v>
      </c>
      <c r="B8" s="31">
        <v>-148.37299999999959</v>
      </c>
      <c r="C8" s="31">
        <v>-156.37299999999959</v>
      </c>
      <c r="D8" s="31">
        <v>-132.37299999999959</v>
      </c>
      <c r="E8" s="31">
        <v>-179.37299999999959</v>
      </c>
      <c r="F8" s="31">
        <v>-128.37299999999959</v>
      </c>
      <c r="G8" s="31">
        <v>-59.372999999999593</v>
      </c>
      <c r="H8" s="31">
        <v>-68.372999999999593</v>
      </c>
      <c r="I8" s="31">
        <v>-57.372999999999593</v>
      </c>
      <c r="K8" s="31">
        <v>-66.282999999999447</v>
      </c>
      <c r="L8" s="31">
        <v>2.717000000000553</v>
      </c>
      <c r="M8" s="31">
        <v>-6.282999999999447</v>
      </c>
      <c r="N8" s="31">
        <v>4.717000000000553</v>
      </c>
      <c r="P8" s="31">
        <v>-25.630999999999403</v>
      </c>
    </row>
    <row r="9" spans="1:16" x14ac:dyDescent="0.3">
      <c r="A9" s="30" t="s">
        <v>92</v>
      </c>
      <c r="B9" s="31">
        <v>-36.985999999999876</v>
      </c>
      <c r="C9" s="31">
        <v>3.0140000000001237</v>
      </c>
      <c r="D9" s="31">
        <v>15.014000000000124</v>
      </c>
      <c r="E9" s="31">
        <v>-22.985999999999876</v>
      </c>
      <c r="F9" s="31">
        <v>-19.985999999999876</v>
      </c>
      <c r="G9" s="31">
        <v>3.0140000000001237</v>
      </c>
      <c r="H9" s="31">
        <v>17.014000000000124</v>
      </c>
      <c r="I9" s="31">
        <v>24.014000000000124</v>
      </c>
      <c r="K9" s="31">
        <v>2.6739999999999782</v>
      </c>
      <c r="L9" s="31">
        <v>25.673999999999978</v>
      </c>
      <c r="M9" s="31">
        <v>39.673999999999978</v>
      </c>
      <c r="N9" s="31">
        <v>46.673999999999978</v>
      </c>
      <c r="P9" s="31">
        <v>26.690999999999804</v>
      </c>
    </row>
    <row r="10" spans="1:16" x14ac:dyDescent="0.3">
      <c r="A10" s="30" t="s">
        <v>93</v>
      </c>
      <c r="B10" s="31">
        <v>2.9200000000000017</v>
      </c>
      <c r="C10" s="31">
        <v>0.92000000000000171</v>
      </c>
      <c r="D10" s="31">
        <v>0.92000000000000171</v>
      </c>
      <c r="E10" s="31">
        <v>0.92000000000000171</v>
      </c>
      <c r="F10" s="31">
        <v>0.92000000000000171</v>
      </c>
      <c r="G10" s="31">
        <v>2.9200000000000017</v>
      </c>
      <c r="H10" s="31">
        <v>2.9200000000000017</v>
      </c>
      <c r="I10" s="31">
        <v>1.9200000000000017</v>
      </c>
      <c r="K10" s="31">
        <v>0.12900000000000489</v>
      </c>
      <c r="L10" s="31">
        <v>2.1290000000000049</v>
      </c>
      <c r="M10" s="31">
        <v>2.1290000000000049</v>
      </c>
      <c r="N10" s="31">
        <v>1.1290000000000049</v>
      </c>
      <c r="P10" s="31">
        <v>-2.1869999999999976</v>
      </c>
    </row>
    <row r="11" spans="1:16" x14ac:dyDescent="0.3">
      <c r="A11" s="30" t="s">
        <v>94</v>
      </c>
      <c r="B11" s="31">
        <v>-11.794000000000011</v>
      </c>
      <c r="C11" s="31">
        <v>-11.194000000000017</v>
      </c>
      <c r="D11" s="31">
        <v>-11.194000000000017</v>
      </c>
      <c r="E11" s="31">
        <v>-11.194000000000017</v>
      </c>
      <c r="F11" s="31">
        <v>-11.194000000000017</v>
      </c>
      <c r="G11" s="31">
        <v>-11.194000000000017</v>
      </c>
      <c r="H11" s="31">
        <v>-11.194000000000017</v>
      </c>
      <c r="I11" s="31">
        <v>-11.194000000000017</v>
      </c>
      <c r="K11" s="31">
        <v>-78.135999999999996</v>
      </c>
      <c r="L11" s="31">
        <v>-78.135999999999996</v>
      </c>
      <c r="M11" s="31">
        <v>-78.135999999999996</v>
      </c>
      <c r="N11" s="31">
        <v>-78.135999999999996</v>
      </c>
      <c r="P11" s="31">
        <v>-78.137</v>
      </c>
    </row>
    <row r="12" spans="1:16" x14ac:dyDescent="0.3">
      <c r="A12" s="30" t="s">
        <v>95</v>
      </c>
      <c r="B12" s="31">
        <v>-68.532603615779635</v>
      </c>
      <c r="C12" s="31">
        <v>-71.532603615779635</v>
      </c>
      <c r="D12" s="31">
        <v>-71.532603615779635</v>
      </c>
      <c r="E12" s="31">
        <v>-51.532603615779635</v>
      </c>
      <c r="F12" s="31">
        <v>-51.532603615779635</v>
      </c>
      <c r="G12" s="31">
        <v>-29.064603615779561</v>
      </c>
      <c r="H12" s="31">
        <v>-29.064603615779561</v>
      </c>
      <c r="I12" s="31">
        <v>-29.064603615779561</v>
      </c>
      <c r="K12" s="31">
        <v>-34.398978000000056</v>
      </c>
      <c r="L12" s="31">
        <v>-11.930977999999982</v>
      </c>
      <c r="M12" s="31">
        <v>-11.930977999999982</v>
      </c>
      <c r="N12" s="31">
        <v>-11.930977999999982</v>
      </c>
      <c r="P12" s="31">
        <v>-11.934999999999945</v>
      </c>
    </row>
    <row r="13" spans="1:16" x14ac:dyDescent="0.3">
      <c r="A13" s="28" t="s">
        <v>96</v>
      </c>
      <c r="B13" s="29">
        <v>283.44715564372154</v>
      </c>
      <c r="C13" s="29">
        <v>242.63260375987602</v>
      </c>
      <c r="D13" s="29">
        <v>193.19531976981216</v>
      </c>
      <c r="E13" s="29">
        <v>185.24531976981189</v>
      </c>
      <c r="F13" s="29">
        <v>197.47367930124801</v>
      </c>
      <c r="G13" s="29">
        <v>160.73454582362319</v>
      </c>
      <c r="H13" s="29">
        <v>114.55002593690551</v>
      </c>
      <c r="I13" s="29">
        <v>141.63937788535168</v>
      </c>
      <c r="K13" s="29">
        <v>153.80433730124741</v>
      </c>
      <c r="L13" s="29">
        <v>117.0652038236226</v>
      </c>
      <c r="M13" s="29">
        <v>70.880683936904916</v>
      </c>
      <c r="N13" s="29">
        <v>97.970035885351081</v>
      </c>
      <c r="P13" s="29">
        <v>200.43803588535093</v>
      </c>
    </row>
    <row r="14" spans="1:16" x14ac:dyDescent="0.3">
      <c r="A14" s="30" t="s">
        <v>97</v>
      </c>
      <c r="B14" s="31">
        <v>110.83784993886798</v>
      </c>
      <c r="C14" s="31">
        <v>102.53351728313237</v>
      </c>
      <c r="D14" s="31">
        <v>102.53351728313237</v>
      </c>
      <c r="E14" s="31">
        <v>102.53351728313237</v>
      </c>
      <c r="F14" s="31">
        <v>108.53477497065739</v>
      </c>
      <c r="G14" s="31">
        <v>108.53477497065739</v>
      </c>
      <c r="H14" s="31">
        <v>108.53477497065739</v>
      </c>
      <c r="I14" s="31">
        <v>133.79477497065739</v>
      </c>
      <c r="K14" s="31">
        <v>162.22555497065736</v>
      </c>
      <c r="L14" s="31">
        <v>162.22555497065736</v>
      </c>
      <c r="M14" s="31">
        <v>162.22555497065736</v>
      </c>
      <c r="N14" s="31">
        <v>187.48555497065735</v>
      </c>
      <c r="P14" s="31">
        <v>116.53677497065735</v>
      </c>
    </row>
    <row r="15" spans="1:16" x14ac:dyDescent="0.3">
      <c r="A15" s="30" t="s">
        <v>98</v>
      </c>
      <c r="B15" s="31">
        <v>196.53157724868197</v>
      </c>
      <c r="C15" s="31">
        <v>226.83656852437275</v>
      </c>
      <c r="D15" s="31">
        <v>195.81270189167174</v>
      </c>
      <c r="E15" s="31">
        <v>195.81270189167174</v>
      </c>
      <c r="F15" s="31">
        <v>197.16074682486146</v>
      </c>
      <c r="G15" s="31">
        <v>171.52872311444435</v>
      </c>
      <c r="H15" s="31">
        <v>167.09801722966643</v>
      </c>
      <c r="I15" s="31">
        <v>169.4015678197776</v>
      </c>
      <c r="K15" s="31">
        <v>191.96098682486138</v>
      </c>
      <c r="L15" s="31">
        <v>166.32896311444426</v>
      </c>
      <c r="M15" s="31">
        <v>161.89825722966634</v>
      </c>
      <c r="N15" s="31">
        <v>164.20180781977751</v>
      </c>
      <c r="P15" s="31">
        <v>166.03480781977748</v>
      </c>
    </row>
    <row r="16" spans="1:16" x14ac:dyDescent="0.3">
      <c r="A16" s="30" t="s">
        <v>99</v>
      </c>
      <c r="B16" s="31">
        <v>-33.572000000000003</v>
      </c>
      <c r="C16" s="31">
        <v>-32.572000000000003</v>
      </c>
      <c r="D16" s="31">
        <v>-32.572000000000003</v>
      </c>
      <c r="E16" s="31">
        <v>-32.572000000000003</v>
      </c>
      <c r="F16" s="31">
        <v>-32.572000000000003</v>
      </c>
      <c r="G16" s="31">
        <v>-14.572000000000003</v>
      </c>
      <c r="H16" s="31">
        <v>-14.572000000000003</v>
      </c>
      <c r="I16" s="31">
        <v>-14.572000000000003</v>
      </c>
      <c r="K16" s="31">
        <v>-27.562000000000012</v>
      </c>
      <c r="L16" s="31">
        <v>-9.5620000000000118</v>
      </c>
      <c r="M16" s="31">
        <v>-9.5620000000000118</v>
      </c>
      <c r="N16" s="31">
        <v>-9.5620000000000118</v>
      </c>
      <c r="P16" s="31">
        <v>-1.1070000000000277</v>
      </c>
    </row>
    <row r="17" spans="1:16" x14ac:dyDescent="0.3">
      <c r="A17" s="30" t="s">
        <v>100</v>
      </c>
      <c r="B17" s="31">
        <v>-53.441158910382271</v>
      </c>
      <c r="C17" s="31">
        <v>-53.360481031294725</v>
      </c>
      <c r="D17" s="31">
        <v>-53.360481031294725</v>
      </c>
      <c r="E17" s="31">
        <v>-53.360481031294725</v>
      </c>
      <c r="F17" s="31">
        <v>-53.348122695118235</v>
      </c>
      <c r="G17" s="31">
        <v>-53.51958093999999</v>
      </c>
      <c r="H17" s="31">
        <v>-53.519580939999997</v>
      </c>
      <c r="I17" s="31">
        <v>-53.517974939999988</v>
      </c>
      <c r="K17" s="31">
        <v>-54.045383695118247</v>
      </c>
      <c r="L17" s="31">
        <v>-54.216841939999995</v>
      </c>
      <c r="M17" s="31">
        <v>-54.216841939999995</v>
      </c>
      <c r="N17" s="31">
        <v>-54.215235939999999</v>
      </c>
      <c r="P17" s="31">
        <v>-31.458235939999998</v>
      </c>
    </row>
    <row r="18" spans="1:16" x14ac:dyDescent="0.3">
      <c r="A18" s="30" t="s">
        <v>101</v>
      </c>
      <c r="B18" s="31">
        <v>42.345406502993683</v>
      </c>
      <c r="C18" s="31">
        <v>-25.081219461816659</v>
      </c>
      <c r="D18" s="31">
        <v>-43.494636819179846</v>
      </c>
      <c r="E18" s="31">
        <v>-43.494636819179846</v>
      </c>
      <c r="F18" s="31">
        <v>-32.647598064216254</v>
      </c>
      <c r="G18" s="31">
        <v>-67.923277321479304</v>
      </c>
      <c r="H18" s="31">
        <v>-98.008155323418691</v>
      </c>
      <c r="I18" s="31">
        <v>-96.348146965083515</v>
      </c>
      <c r="K18" s="31">
        <v>-121.63989906421648</v>
      </c>
      <c r="L18" s="31">
        <v>-156.91557832147953</v>
      </c>
      <c r="M18" s="31">
        <v>-187.00045632341892</v>
      </c>
      <c r="N18" s="31">
        <v>-185.34044796508374</v>
      </c>
      <c r="P18" s="31">
        <v>-46.195667965083373</v>
      </c>
    </row>
    <row r="19" spans="1:16" x14ac:dyDescent="0.3">
      <c r="A19" s="30" t="s">
        <v>102</v>
      </c>
      <c r="B19" s="31">
        <v>7.7060000000000173</v>
      </c>
      <c r="C19" s="31">
        <v>15.706000000000017</v>
      </c>
      <c r="D19" s="31">
        <v>15.706000000000017</v>
      </c>
      <c r="E19" s="31">
        <v>15.706000000000017</v>
      </c>
      <c r="F19" s="31">
        <v>7.3450000000000273</v>
      </c>
      <c r="G19" s="31">
        <v>7.3450000000000273</v>
      </c>
      <c r="H19" s="31">
        <v>7.3450000000000273</v>
      </c>
      <c r="I19" s="31">
        <v>7.3450000000000273</v>
      </c>
      <c r="K19" s="31">
        <v>0</v>
      </c>
      <c r="L19" s="31">
        <v>0</v>
      </c>
      <c r="M19" s="31">
        <v>0</v>
      </c>
      <c r="N19" s="31">
        <v>0</v>
      </c>
      <c r="P19" s="31">
        <v>0</v>
      </c>
    </row>
    <row r="20" spans="1:16" x14ac:dyDescent="0.3">
      <c r="A20" s="30" t="s">
        <v>103</v>
      </c>
      <c r="B20" s="31">
        <v>2.0092710000000125</v>
      </c>
      <c r="C20" s="31">
        <v>2.8743690000000299</v>
      </c>
      <c r="D20" s="31">
        <v>2.8743690000000299</v>
      </c>
      <c r="E20" s="31">
        <v>2.8743690000000299</v>
      </c>
      <c r="F20" s="31">
        <v>3.5571090000000254</v>
      </c>
      <c r="G20" s="31">
        <v>12.113807000000008</v>
      </c>
      <c r="H20" s="31">
        <v>10.884847000000008</v>
      </c>
      <c r="I20" s="31">
        <v>7.981033999999994</v>
      </c>
      <c r="K20" s="31">
        <v>3.5565130000000238</v>
      </c>
      <c r="L20" s="31">
        <v>12.113211000000007</v>
      </c>
      <c r="M20" s="31">
        <v>10.884251000000006</v>
      </c>
      <c r="N20" s="31">
        <v>7.9804379999999924</v>
      </c>
      <c r="P20" s="31">
        <v>7.9814379999999971</v>
      </c>
    </row>
    <row r="21" spans="1:16" x14ac:dyDescent="0.3">
      <c r="A21" s="30" t="s">
        <v>104</v>
      </c>
      <c r="B21" s="31">
        <v>-8.2463993569801914</v>
      </c>
      <c r="C21" s="31">
        <v>-18.001299133058552</v>
      </c>
      <c r="D21" s="31">
        <v>-18.001299133058552</v>
      </c>
      <c r="E21" s="31">
        <v>-18.001299133058552</v>
      </c>
      <c r="F21" s="31">
        <v>-16.933812443238025</v>
      </c>
      <c r="G21" s="31">
        <v>-22.807942999999995</v>
      </c>
      <c r="H21" s="31">
        <v>-38.769943000000012</v>
      </c>
      <c r="I21" s="31">
        <v>-36.452943000000005</v>
      </c>
      <c r="K21" s="31">
        <v>-16.783993443238018</v>
      </c>
      <c r="L21" s="31">
        <v>-22.658123999999987</v>
      </c>
      <c r="M21" s="31">
        <v>-38.620124000000004</v>
      </c>
      <c r="N21" s="31">
        <v>-36.303123999999997</v>
      </c>
      <c r="P21" s="31">
        <v>-34.915123999999992</v>
      </c>
    </row>
    <row r="22" spans="1:16" x14ac:dyDescent="0.3">
      <c r="A22" s="30" t="s">
        <v>105</v>
      </c>
      <c r="B22" s="31">
        <v>-4.0110237794596486</v>
      </c>
      <c r="C22" s="31">
        <v>-2.3081054214593166</v>
      </c>
      <c r="D22" s="31">
        <v>-2.3081054214593166</v>
      </c>
      <c r="E22" s="31">
        <v>-2.3081054214593166</v>
      </c>
      <c r="F22" s="31">
        <v>-1.6776722916982294</v>
      </c>
      <c r="G22" s="31">
        <v>1.8907869999999889</v>
      </c>
      <c r="H22" s="31">
        <v>7.4128109999999765</v>
      </c>
      <c r="I22" s="31">
        <v>2.4158109999999908</v>
      </c>
      <c r="K22" s="31">
        <v>11.216304708301777</v>
      </c>
      <c r="L22" s="31">
        <v>14.784763999999996</v>
      </c>
      <c r="M22" s="31">
        <v>20.306787999999983</v>
      </c>
      <c r="N22" s="31">
        <v>15.309787999999998</v>
      </c>
      <c r="P22" s="31">
        <v>15.350788000000009</v>
      </c>
    </row>
    <row r="23" spans="1:16" x14ac:dyDescent="0.3">
      <c r="A23" s="30" t="s">
        <v>106</v>
      </c>
      <c r="B23" s="31">
        <v>23.287632999999971</v>
      </c>
      <c r="C23" s="31">
        <v>26.005253999999979</v>
      </c>
      <c r="D23" s="31">
        <v>26.005253999999979</v>
      </c>
      <c r="E23" s="31">
        <v>18.055253999999991</v>
      </c>
      <c r="F23" s="31">
        <v>18.055253999999991</v>
      </c>
      <c r="G23" s="31">
        <v>18.144254999999987</v>
      </c>
      <c r="H23" s="31">
        <v>18.144254999999987</v>
      </c>
      <c r="I23" s="31">
        <v>21.592254999999966</v>
      </c>
      <c r="K23" s="31">
        <v>4.8762540000000172</v>
      </c>
      <c r="L23" s="31">
        <v>4.9652550000000133</v>
      </c>
      <c r="M23" s="31">
        <v>4.9652550000000133</v>
      </c>
      <c r="N23" s="31">
        <v>8.4132549999999924</v>
      </c>
      <c r="P23" s="31">
        <v>8.210254999999961</v>
      </c>
    </row>
    <row r="24" spans="1:16" x14ac:dyDescent="0.3">
      <c r="A24" s="28" t="s">
        <v>107</v>
      </c>
      <c r="B24" s="29">
        <v>12.066243458721146</v>
      </c>
      <c r="C24" s="29">
        <v>24.347316260031221</v>
      </c>
      <c r="D24" s="29">
        <v>24.347316260031221</v>
      </c>
      <c r="E24" s="29">
        <v>20.347316260031221</v>
      </c>
      <c r="F24" s="29">
        <v>103.82408474446129</v>
      </c>
      <c r="G24" s="29">
        <v>76.680584222911421</v>
      </c>
      <c r="H24" s="29">
        <v>49.44454376883732</v>
      </c>
      <c r="I24" s="29">
        <v>45.343979768837016</v>
      </c>
      <c r="K24" s="29">
        <v>15.016487225995661</v>
      </c>
      <c r="L24" s="29">
        <v>-12.127013295554207</v>
      </c>
      <c r="M24" s="29">
        <v>-39.363053749628307</v>
      </c>
      <c r="N24" s="29">
        <v>-43.463617749628611</v>
      </c>
      <c r="P24" s="29">
        <v>-47.372793169244687</v>
      </c>
    </row>
    <row r="25" spans="1:16" x14ac:dyDescent="0.3">
      <c r="A25" s="30" t="s">
        <v>108</v>
      </c>
      <c r="B25" s="31">
        <v>16.388552724309193</v>
      </c>
      <c r="C25" s="31">
        <v>30.498552724309775</v>
      </c>
      <c r="D25" s="31">
        <v>30.498552724309775</v>
      </c>
      <c r="E25" s="31">
        <v>26.498552724309775</v>
      </c>
      <c r="F25" s="31">
        <v>64.79155272430944</v>
      </c>
      <c r="G25" s="31">
        <v>47.694552724309688</v>
      </c>
      <c r="H25" s="31">
        <v>11.110552724310764</v>
      </c>
      <c r="I25" s="31">
        <v>7.0105527243104007</v>
      </c>
      <c r="K25" s="31">
        <v>25.303753205844259</v>
      </c>
      <c r="L25" s="31">
        <v>8.2067532058445067</v>
      </c>
      <c r="M25" s="31">
        <v>-28.377246794154416</v>
      </c>
      <c r="N25" s="31">
        <v>-32.47724679415478</v>
      </c>
      <c r="P25" s="31">
        <v>-18.993422213770828</v>
      </c>
    </row>
    <row r="26" spans="1:16" x14ac:dyDescent="0.3">
      <c r="A26" s="30" t="s">
        <v>109</v>
      </c>
      <c r="B26" s="31">
        <v>-4.3223092655898654</v>
      </c>
      <c r="C26" s="31">
        <v>-6.1512364642790089</v>
      </c>
      <c r="D26" s="31">
        <v>-6.1512364642790089</v>
      </c>
      <c r="E26" s="31">
        <v>-6.1512364642790089</v>
      </c>
      <c r="F26" s="31">
        <v>39.032532020151848</v>
      </c>
      <c r="G26" s="31">
        <v>28.986031498599459</v>
      </c>
      <c r="H26" s="31">
        <v>38.333991044526101</v>
      </c>
      <c r="I26" s="31">
        <v>38.333427044525706</v>
      </c>
      <c r="K26" s="31">
        <v>-10.287265979848144</v>
      </c>
      <c r="L26" s="31">
        <v>-20.333766501400532</v>
      </c>
      <c r="M26" s="31">
        <v>-10.98580695547389</v>
      </c>
      <c r="N26" s="31">
        <v>-10.986370955474285</v>
      </c>
      <c r="P26" s="31">
        <v>-28.379370955474315</v>
      </c>
    </row>
    <row r="27" spans="1:16" x14ac:dyDescent="0.3">
      <c r="A27" s="28" t="s">
        <v>110</v>
      </c>
      <c r="B27" s="29">
        <v>78.482090112129754</v>
      </c>
      <c r="C27" s="29">
        <v>78.36079111861909</v>
      </c>
      <c r="D27" s="29">
        <v>14.871634963969882</v>
      </c>
      <c r="E27" s="29">
        <v>32.234632963969489</v>
      </c>
      <c r="F27" s="29">
        <v>32.031949860146597</v>
      </c>
      <c r="G27" s="29">
        <v>-25.596257120512746</v>
      </c>
      <c r="H27" s="29">
        <v>-25.596257120512746</v>
      </c>
      <c r="I27" s="29">
        <v>-2.5221548296849505</v>
      </c>
      <c r="K27" s="29">
        <v>-59.717544139854454</v>
      </c>
      <c r="L27" s="29">
        <v>-117.3457511205138</v>
      </c>
      <c r="M27" s="29">
        <v>-117.3457511205138</v>
      </c>
      <c r="N27" s="29">
        <v>-94.271648829686001</v>
      </c>
      <c r="P27" s="29">
        <v>-299.32664882968606</v>
      </c>
    </row>
    <row r="28" spans="1:16" x14ac:dyDescent="0.3">
      <c r="A28" s="30" t="s">
        <v>111</v>
      </c>
      <c r="B28" s="31">
        <v>19.762002000000166</v>
      </c>
      <c r="C28" s="31">
        <v>19.762002000000166</v>
      </c>
      <c r="D28" s="31">
        <v>19.762002000000166</v>
      </c>
      <c r="E28" s="31">
        <v>37.125</v>
      </c>
      <c r="F28" s="31">
        <v>37.125</v>
      </c>
      <c r="G28" s="31">
        <v>33.239503000000013</v>
      </c>
      <c r="H28" s="31">
        <v>33.239503000000013</v>
      </c>
      <c r="I28" s="31">
        <v>33.239503000000013</v>
      </c>
      <c r="K28" s="31">
        <v>37.125</v>
      </c>
      <c r="L28" s="31">
        <v>33.239503000000013</v>
      </c>
      <c r="M28" s="31">
        <v>33.239503000000013</v>
      </c>
      <c r="N28" s="31">
        <v>33.239503000000013</v>
      </c>
      <c r="P28" s="31">
        <v>-270.19749700000011</v>
      </c>
    </row>
    <row r="29" spans="1:16" x14ac:dyDescent="0.3">
      <c r="A29" s="30" t="s">
        <v>112</v>
      </c>
      <c r="B29" s="31">
        <v>73.066981286792611</v>
      </c>
      <c r="C29" s="31">
        <v>73.066981286792611</v>
      </c>
      <c r="D29" s="31">
        <v>20.075534673358675</v>
      </c>
      <c r="E29" s="31">
        <v>20.075534673358675</v>
      </c>
      <c r="F29" s="31">
        <v>20.07553467335822</v>
      </c>
      <c r="G29" s="31">
        <v>-33.667175307301591</v>
      </c>
      <c r="H29" s="31">
        <v>-33.667175307301591</v>
      </c>
      <c r="I29" s="31">
        <v>-33.667175307301591</v>
      </c>
      <c r="K29" s="31">
        <v>-6.6319023266427166</v>
      </c>
      <c r="L29" s="31">
        <v>-60.374612307302527</v>
      </c>
      <c r="M29" s="31">
        <v>-60.374612307302527</v>
      </c>
      <c r="N29" s="31">
        <v>-60.374612307302527</v>
      </c>
      <c r="P29" s="31">
        <v>-74.671612307302439</v>
      </c>
    </row>
    <row r="30" spans="1:16" x14ac:dyDescent="0.3">
      <c r="A30" s="30" t="s">
        <v>113</v>
      </c>
      <c r="B30" s="31">
        <v>92.244</v>
      </c>
      <c r="C30" s="31">
        <v>92.244</v>
      </c>
      <c r="D30" s="31">
        <v>92.244</v>
      </c>
      <c r="E30" s="31">
        <v>92.244</v>
      </c>
      <c r="F30" s="31">
        <v>92.244</v>
      </c>
      <c r="G30" s="31">
        <v>92.244</v>
      </c>
      <c r="H30" s="31">
        <v>92.244</v>
      </c>
      <c r="I30" s="31">
        <v>92.244</v>
      </c>
      <c r="K30" s="31">
        <v>0</v>
      </c>
      <c r="L30" s="31">
        <v>0</v>
      </c>
      <c r="M30" s="31">
        <v>0</v>
      </c>
      <c r="N30" s="31">
        <v>0</v>
      </c>
      <c r="P30" s="31">
        <v>96.198999999999998</v>
      </c>
    </row>
    <row r="31" spans="1:16" x14ac:dyDescent="0.3">
      <c r="A31" s="30" t="s">
        <v>114</v>
      </c>
      <c r="B31" s="31">
        <v>-106.59089317466315</v>
      </c>
      <c r="C31" s="31">
        <v>-106.71219216817383</v>
      </c>
      <c r="D31" s="31">
        <v>-117.20990170938913</v>
      </c>
      <c r="E31" s="31">
        <v>-117.20990170938913</v>
      </c>
      <c r="F31" s="31">
        <v>-117.41258481321157</v>
      </c>
      <c r="G31" s="31">
        <v>-117.41258481321157</v>
      </c>
      <c r="H31" s="31">
        <v>-117.41258481321157</v>
      </c>
      <c r="I31" s="31">
        <v>-94.338482522383742</v>
      </c>
      <c r="K31" s="31">
        <v>-90.210641813211566</v>
      </c>
      <c r="L31" s="31">
        <v>-90.210641813211566</v>
      </c>
      <c r="M31" s="31">
        <v>-90.210641813211566</v>
      </c>
      <c r="N31" s="31">
        <v>-67.136539522383742</v>
      </c>
      <c r="P31" s="31">
        <v>-50.656539522383753</v>
      </c>
    </row>
    <row r="32" spans="1:16" x14ac:dyDescent="0.3">
      <c r="A32" s="28" t="s">
        <v>115</v>
      </c>
      <c r="B32" s="29">
        <v>-294.52990544509521</v>
      </c>
      <c r="C32" s="29">
        <v>-318.56639410099524</v>
      </c>
      <c r="D32" s="29">
        <v>-284.96423979487008</v>
      </c>
      <c r="E32" s="29">
        <v>-282.37782133293149</v>
      </c>
      <c r="F32" s="29">
        <v>-471.30416237563259</v>
      </c>
      <c r="G32" s="29">
        <v>-511.4964842777772</v>
      </c>
      <c r="H32" s="29">
        <v>-530.79544957041799</v>
      </c>
      <c r="I32" s="29">
        <v>-494.02538190938503</v>
      </c>
      <c r="K32" s="29">
        <v>-109.48419099141393</v>
      </c>
      <c r="L32" s="29">
        <v>-149.67651289355854</v>
      </c>
      <c r="M32" s="29">
        <v>-168.97547818619933</v>
      </c>
      <c r="N32" s="29">
        <v>-132.20541052516637</v>
      </c>
      <c r="P32" s="29">
        <v>-224.79538852516635</v>
      </c>
    </row>
    <row r="33" spans="1:16" x14ac:dyDescent="0.3">
      <c r="A33" s="30" t="s">
        <v>116</v>
      </c>
      <c r="B33" s="31">
        <v>21</v>
      </c>
      <c r="C33" s="31">
        <v>21</v>
      </c>
      <c r="D33" s="31">
        <v>21</v>
      </c>
      <c r="E33" s="31">
        <v>21</v>
      </c>
      <c r="F33" s="31">
        <v>21</v>
      </c>
      <c r="G33" s="31">
        <v>21</v>
      </c>
      <c r="H33" s="31">
        <v>21</v>
      </c>
      <c r="I33" s="31">
        <v>21</v>
      </c>
      <c r="K33" s="31">
        <v>19.557649000000001</v>
      </c>
      <c r="L33" s="31">
        <v>19.557649000000001</v>
      </c>
      <c r="M33" s="31">
        <v>19.557649000000001</v>
      </c>
      <c r="N33" s="31">
        <v>19.557649000000001</v>
      </c>
      <c r="P33" s="31">
        <v>21</v>
      </c>
    </row>
    <row r="34" spans="1:16" x14ac:dyDescent="0.3">
      <c r="A34" s="30" t="s">
        <v>117</v>
      </c>
      <c r="B34" s="31">
        <v>-72.43692138012284</v>
      </c>
      <c r="C34" s="31">
        <v>-79.082574594833204</v>
      </c>
      <c r="D34" s="31">
        <v>-105.29281219504082</v>
      </c>
      <c r="E34" s="31">
        <v>-105.39010019504076</v>
      </c>
      <c r="F34" s="31">
        <v>-150.49874719504078</v>
      </c>
      <c r="G34" s="31">
        <v>-206.92960743503863</v>
      </c>
      <c r="H34" s="31">
        <v>-254.97639216739753</v>
      </c>
      <c r="I34" s="31">
        <v>-255.85932411159865</v>
      </c>
      <c r="K34" s="31">
        <v>-131.79744019504051</v>
      </c>
      <c r="L34" s="31">
        <v>-188.22830043503836</v>
      </c>
      <c r="M34" s="31">
        <v>-236.27508516739726</v>
      </c>
      <c r="N34" s="31">
        <v>-237.15801711159838</v>
      </c>
      <c r="P34" s="31">
        <v>-233.23801711159831</v>
      </c>
    </row>
    <row r="35" spans="1:16" x14ac:dyDescent="0.3">
      <c r="A35" s="30" t="s">
        <v>118</v>
      </c>
      <c r="B35" s="31">
        <v>168.10715568095247</v>
      </c>
      <c r="C35" s="31">
        <v>152.9971536932353</v>
      </c>
      <c r="D35" s="31">
        <v>98.743106374438867</v>
      </c>
      <c r="E35" s="31">
        <v>166.00779900780753</v>
      </c>
      <c r="F35" s="31">
        <v>144.46724008272849</v>
      </c>
      <c r="G35" s="31">
        <v>246.9915146292974</v>
      </c>
      <c r="H35" s="31">
        <v>232.49468195024838</v>
      </c>
      <c r="I35" s="31">
        <v>229.46829024416274</v>
      </c>
      <c r="K35" s="31">
        <v>-255.06202091727118</v>
      </c>
      <c r="L35" s="31">
        <v>-152.53774637070228</v>
      </c>
      <c r="M35" s="31">
        <v>-167.0345790497513</v>
      </c>
      <c r="N35" s="31">
        <v>-170.06097075583693</v>
      </c>
      <c r="P35" s="31">
        <v>-289.01397075583691</v>
      </c>
    </row>
    <row r="36" spans="1:16" x14ac:dyDescent="0.3">
      <c r="A36" s="30" t="s">
        <v>119</v>
      </c>
      <c r="B36" s="31">
        <v>54.696544896974046</v>
      </c>
      <c r="C36" s="31">
        <v>52.133337279756233</v>
      </c>
      <c r="D36" s="31">
        <v>49.089006515706842</v>
      </c>
      <c r="E36" s="31">
        <v>52.995728101636359</v>
      </c>
      <c r="F36" s="31">
        <v>42.522224544285564</v>
      </c>
      <c r="G36" s="31">
        <v>27.815138046904394</v>
      </c>
      <c r="H36" s="31">
        <v>39.776292226379155</v>
      </c>
      <c r="I36" s="31">
        <v>34.153785754805085</v>
      </c>
      <c r="K36" s="31">
        <v>33.137062544285527</v>
      </c>
      <c r="L36" s="31">
        <v>18.429976046904358</v>
      </c>
      <c r="M36" s="31">
        <v>30.391130226379119</v>
      </c>
      <c r="N36" s="31">
        <v>24.768623754805049</v>
      </c>
      <c r="P36" s="31">
        <v>24.491623754805005</v>
      </c>
    </row>
    <row r="37" spans="1:16" x14ac:dyDescent="0.3">
      <c r="A37" s="30" t="s">
        <v>120</v>
      </c>
      <c r="B37" s="31">
        <v>4.6077480000003561</v>
      </c>
      <c r="C37" s="31">
        <v>4.6077480000003561</v>
      </c>
      <c r="D37" s="31">
        <v>4.6077480000003561</v>
      </c>
      <c r="E37" s="31">
        <v>4.6077480000003561</v>
      </c>
      <c r="F37" s="31">
        <v>4.6077480000003561</v>
      </c>
      <c r="G37" s="31">
        <v>4.6077480000003561</v>
      </c>
      <c r="H37" s="31">
        <v>4.6077480000003561</v>
      </c>
      <c r="I37" s="31">
        <v>4.6077480000003561</v>
      </c>
      <c r="K37" s="31">
        <v>2.5970000000002074</v>
      </c>
      <c r="L37" s="31">
        <v>2.5970000000002074</v>
      </c>
      <c r="M37" s="31">
        <v>2.5970000000002074</v>
      </c>
      <c r="N37" s="31">
        <v>2.5970000000002074</v>
      </c>
      <c r="P37" s="31">
        <v>4.6077480000003561</v>
      </c>
    </row>
    <row r="38" spans="1:16" x14ac:dyDescent="0.3">
      <c r="A38" s="30" t="s">
        <v>121</v>
      </c>
      <c r="B38" s="31">
        <v>-301.39967127432283</v>
      </c>
      <c r="C38" s="31">
        <v>-333.56493398658677</v>
      </c>
      <c r="D38" s="31">
        <v>-356.85386378888506</v>
      </c>
      <c r="E38" s="31">
        <v>-361.15386378888616</v>
      </c>
      <c r="F38" s="31">
        <v>-392.26525875432799</v>
      </c>
      <c r="G38" s="31">
        <v>-385.95178263885191</v>
      </c>
      <c r="H38" s="31">
        <v>-403.13410543888858</v>
      </c>
      <c r="I38" s="31">
        <v>-385.39790068941875</v>
      </c>
      <c r="K38" s="31">
        <v>-385.94312975432786</v>
      </c>
      <c r="L38" s="31">
        <v>-379.62965363885178</v>
      </c>
      <c r="M38" s="31">
        <v>-396.81197643888845</v>
      </c>
      <c r="N38" s="31">
        <v>-379.07577168941862</v>
      </c>
      <c r="P38" s="31">
        <v>-337.56977168941921</v>
      </c>
    </row>
    <row r="39" spans="1:16" x14ac:dyDescent="0.3">
      <c r="A39" s="30" t="s">
        <v>122</v>
      </c>
      <c r="B39" s="31">
        <v>-10.97399999999999</v>
      </c>
      <c r="C39" s="31">
        <v>-10.97399999999999</v>
      </c>
      <c r="D39" s="31">
        <v>-10.97399999999999</v>
      </c>
      <c r="E39" s="31">
        <v>-10.97399999999999</v>
      </c>
      <c r="F39" s="31">
        <v>-10.97399999999999</v>
      </c>
      <c r="G39" s="31">
        <v>-11.623999999999995</v>
      </c>
      <c r="H39" s="31">
        <v>-11.623999999999995</v>
      </c>
      <c r="I39" s="31">
        <v>-11.623999999999995</v>
      </c>
      <c r="K39" s="31">
        <v>-10.97399999999999</v>
      </c>
      <c r="L39" s="31">
        <v>-11.623999999999995</v>
      </c>
      <c r="M39" s="31">
        <v>-11.623999999999995</v>
      </c>
      <c r="N39" s="31">
        <v>-11.623999999999995</v>
      </c>
      <c r="P39" s="31">
        <v>-11.623999999999995</v>
      </c>
    </row>
    <row r="40" spans="1:16" x14ac:dyDescent="0.3">
      <c r="A40" s="30" t="s">
        <v>123</v>
      </c>
      <c r="B40" s="31">
        <v>110.17517652217225</v>
      </c>
      <c r="C40" s="31">
        <v>147.3203220737239</v>
      </c>
      <c r="D40" s="31">
        <v>137.75013707372341</v>
      </c>
      <c r="E40" s="31">
        <v>12.898162187830849</v>
      </c>
      <c r="F40" s="31">
        <v>-57.726536968699975</v>
      </c>
      <c r="G40" s="31">
        <v>-134.64026812550946</v>
      </c>
      <c r="H40" s="31">
        <v>-131.43490451068692</v>
      </c>
      <c r="I40" s="31">
        <v>-115.82967369822154</v>
      </c>
      <c r="K40" s="31">
        <v>646.92842941551976</v>
      </c>
      <c r="L40" s="31">
        <v>570.01469825871027</v>
      </c>
      <c r="M40" s="31">
        <v>573.22006187353281</v>
      </c>
      <c r="N40" s="31">
        <v>588.82529268599819</v>
      </c>
      <c r="P40" s="31">
        <v>477.8072156860012</v>
      </c>
    </row>
    <row r="41" spans="1:16" x14ac:dyDescent="0.3">
      <c r="A41" s="30" t="s">
        <v>124</v>
      </c>
      <c r="B41" s="31">
        <v>-234.33270535756492</v>
      </c>
      <c r="C41" s="31">
        <v>-235.38721680249068</v>
      </c>
      <c r="D41" s="31">
        <v>-85.417332011013968</v>
      </c>
      <c r="E41" s="31">
        <v>-22.124064882479388</v>
      </c>
      <c r="F41" s="31">
        <v>-29.934954990347023</v>
      </c>
      <c r="G41" s="31">
        <v>-30.263349660346648</v>
      </c>
      <c r="H41" s="31">
        <v>-35.915075775179503</v>
      </c>
      <c r="I41" s="31">
        <v>-57.235566708677197</v>
      </c>
      <c r="K41" s="31">
        <v>-22.418310990341979</v>
      </c>
      <c r="L41" s="31">
        <v>-22.746705660341604</v>
      </c>
      <c r="M41" s="31">
        <v>-28.398431775174458</v>
      </c>
      <c r="N41" s="31">
        <v>-49.718922708672153</v>
      </c>
      <c r="P41" s="31">
        <v>-205.47592270867699</v>
      </c>
    </row>
    <row r="42" spans="1:16" x14ac:dyDescent="0.3">
      <c r="A42" s="30" t="s">
        <v>125</v>
      </c>
      <c r="B42" s="31">
        <v>-326.42775960633696</v>
      </c>
      <c r="C42" s="31">
        <v>-329.92037115202493</v>
      </c>
      <c r="D42" s="31">
        <v>-329.92037115202493</v>
      </c>
      <c r="E42" s="31">
        <v>-329.92037115202493</v>
      </c>
      <c r="F42" s="31">
        <v>-331.96491345632182</v>
      </c>
      <c r="G42" s="31">
        <v>-331.96491345632194</v>
      </c>
      <c r="H42" s="31">
        <v>-324.59243175343249</v>
      </c>
      <c r="I42" s="31">
        <v>-317.2199500505435</v>
      </c>
      <c r="K42" s="31">
        <v>-312.17244445632662</v>
      </c>
      <c r="L42" s="31">
        <v>-312.17244445632673</v>
      </c>
      <c r="M42" s="31">
        <v>-304.79996275343728</v>
      </c>
      <c r="N42" s="31">
        <v>-297.42748105054829</v>
      </c>
      <c r="P42" s="31">
        <v>-27.661481050543443</v>
      </c>
    </row>
    <row r="43" spans="1:16" x14ac:dyDescent="0.3">
      <c r="A43" s="30" t="s">
        <v>126</v>
      </c>
      <c r="B43" s="31">
        <v>292.45452707314791</v>
      </c>
      <c r="C43" s="31">
        <v>292.30414138822266</v>
      </c>
      <c r="D43" s="31">
        <v>292.30414138822266</v>
      </c>
      <c r="E43" s="31">
        <v>289.67514138822264</v>
      </c>
      <c r="F43" s="31">
        <v>289.46303636208336</v>
      </c>
      <c r="G43" s="31">
        <v>289.46303636208336</v>
      </c>
      <c r="H43" s="31">
        <v>333.0027378985319</v>
      </c>
      <c r="I43" s="31">
        <v>359.91120935010088</v>
      </c>
      <c r="K43" s="31">
        <v>306.6630143620834</v>
      </c>
      <c r="L43" s="31">
        <v>306.6630143620834</v>
      </c>
      <c r="M43" s="31">
        <v>350.20271589853195</v>
      </c>
      <c r="N43" s="31">
        <v>377.11118735010092</v>
      </c>
      <c r="P43" s="31">
        <v>351.88118735010084</v>
      </c>
    </row>
    <row r="44" spans="1:16" x14ac:dyDescent="0.3">
      <c r="A44" s="28" t="s">
        <v>127</v>
      </c>
      <c r="B44" s="29">
        <v>-236.18406564395264</v>
      </c>
      <c r="C44" s="29">
        <v>-261.37799609402282</v>
      </c>
      <c r="D44" s="29">
        <v>-259.23694648941546</v>
      </c>
      <c r="E44" s="29">
        <v>-245.74179721381461</v>
      </c>
      <c r="F44" s="29">
        <v>-280.62497054255164</v>
      </c>
      <c r="G44" s="29">
        <v>-262.53599166827098</v>
      </c>
      <c r="H44" s="29">
        <v>-340.34714504841122</v>
      </c>
      <c r="I44" s="29">
        <v>-402.42312919799588</v>
      </c>
      <c r="K44" s="29">
        <v>-284.7397955425522</v>
      </c>
      <c r="L44" s="29">
        <v>-266.65081666827155</v>
      </c>
      <c r="M44" s="29">
        <v>-344.46197004841179</v>
      </c>
      <c r="N44" s="29">
        <v>-406.53795419799644</v>
      </c>
      <c r="P44" s="29">
        <v>-416.55795419799688</v>
      </c>
    </row>
    <row r="45" spans="1:16" x14ac:dyDescent="0.3">
      <c r="A45" s="30" t="s">
        <v>128</v>
      </c>
      <c r="B45" s="31">
        <v>-124.47520415569898</v>
      </c>
      <c r="C45" s="31">
        <v>-224.66196368464625</v>
      </c>
      <c r="D45" s="31">
        <v>-231.31712540094713</v>
      </c>
      <c r="E45" s="31">
        <v>-217.82197612534628</v>
      </c>
      <c r="F45" s="31">
        <v>-237.54839646470964</v>
      </c>
      <c r="G45" s="31">
        <v>-243.77526265267488</v>
      </c>
      <c r="H45" s="31">
        <v>-322.91567869582514</v>
      </c>
      <c r="I45" s="31">
        <v>-390.68070112813575</v>
      </c>
      <c r="K45" s="31">
        <v>-240.22154446470904</v>
      </c>
      <c r="L45" s="31">
        <v>-246.44841065267428</v>
      </c>
      <c r="M45" s="31">
        <v>-325.58882669582454</v>
      </c>
      <c r="N45" s="31">
        <v>-393.35384912813515</v>
      </c>
      <c r="P45" s="31">
        <v>-403.03984912813576</v>
      </c>
    </row>
    <row r="46" spans="1:16" x14ac:dyDescent="0.3">
      <c r="A46" s="30" t="s">
        <v>129</v>
      </c>
      <c r="B46" s="31">
        <v>-111.70886148825457</v>
      </c>
      <c r="C46" s="31">
        <v>-36.716032409377021</v>
      </c>
      <c r="D46" s="31">
        <v>-27.91982108846878</v>
      </c>
      <c r="E46" s="31">
        <v>-27.91982108846878</v>
      </c>
      <c r="F46" s="31">
        <v>-43.076574077842452</v>
      </c>
      <c r="G46" s="31">
        <v>-18.760729015596553</v>
      </c>
      <c r="H46" s="31">
        <v>-17.431466352586312</v>
      </c>
      <c r="I46" s="31">
        <v>-11.742428069860125</v>
      </c>
      <c r="K46" s="31">
        <v>-44.518251077842933</v>
      </c>
      <c r="L46" s="31">
        <v>-20.202406015597035</v>
      </c>
      <c r="M46" s="31">
        <v>-18.873143352586794</v>
      </c>
      <c r="N46" s="31">
        <v>-13.184105069860607</v>
      </c>
      <c r="P46" s="31">
        <v>-13.518105069860212</v>
      </c>
    </row>
    <row r="47" spans="1:16" x14ac:dyDescent="0.3">
      <c r="A47" s="28" t="s">
        <v>130</v>
      </c>
      <c r="B47" s="29">
        <v>-200.19842756332037</v>
      </c>
      <c r="C47" s="29">
        <v>-262.41363118709887</v>
      </c>
      <c r="D47" s="29">
        <v>-124.33682784790108</v>
      </c>
      <c r="E47" s="29">
        <v>-96.688899847902576</v>
      </c>
      <c r="F47" s="29">
        <v>-115.24906314079453</v>
      </c>
      <c r="G47" s="29">
        <v>-150.56217427077536</v>
      </c>
      <c r="H47" s="29">
        <v>-152.76433876355622</v>
      </c>
      <c r="I47" s="29">
        <v>-157.14846676355774</v>
      </c>
      <c r="K47" s="29">
        <v>-100.74462014080018</v>
      </c>
      <c r="L47" s="29">
        <v>-136.05773127078101</v>
      </c>
      <c r="M47" s="29">
        <v>-138.25989576356187</v>
      </c>
      <c r="N47" s="29">
        <v>-142.64402376356338</v>
      </c>
      <c r="P47" s="29">
        <v>-94.592023763561883</v>
      </c>
    </row>
    <row r="48" spans="1:16" x14ac:dyDescent="0.3">
      <c r="A48" s="30" t="s">
        <v>131</v>
      </c>
      <c r="B48" s="31">
        <v>-87.242272000001321</v>
      </c>
      <c r="C48" s="31">
        <v>-121.11427200000071</v>
      </c>
      <c r="D48" s="31">
        <v>-121.11427200000071</v>
      </c>
      <c r="E48" s="31">
        <v>-86.859344000000419</v>
      </c>
      <c r="F48" s="31">
        <v>-86.965987000001405</v>
      </c>
      <c r="G48" s="31">
        <v>-131.38798700000007</v>
      </c>
      <c r="H48" s="31">
        <v>-73.63898700000027</v>
      </c>
      <c r="I48" s="31">
        <v>-73.63898700000027</v>
      </c>
      <c r="K48" s="31">
        <v>-87.720715000001292</v>
      </c>
      <c r="L48" s="31">
        <v>-132.14271499999995</v>
      </c>
      <c r="M48" s="31">
        <v>-74.393715000000157</v>
      </c>
      <c r="N48" s="31">
        <v>-74.393715000000157</v>
      </c>
      <c r="P48" s="31">
        <v>-74.393715000000157</v>
      </c>
    </row>
    <row r="49" spans="1:16" x14ac:dyDescent="0.3">
      <c r="A49" s="30" t="s">
        <v>132</v>
      </c>
      <c r="B49" s="31">
        <v>-25</v>
      </c>
      <c r="C49" s="31">
        <v>-25</v>
      </c>
      <c r="D49" s="31">
        <v>-30.585000000000001</v>
      </c>
      <c r="E49" s="31">
        <v>-30.585000000000001</v>
      </c>
      <c r="F49" s="31">
        <v>-30.677</v>
      </c>
      <c r="G49" s="31">
        <v>-30.704999999999998</v>
      </c>
      <c r="H49" s="31">
        <v>-30.704999999999998</v>
      </c>
      <c r="I49" s="31">
        <v>-30.704999999999998</v>
      </c>
      <c r="K49" s="31">
        <v>-30.677</v>
      </c>
      <c r="L49" s="31">
        <v>-30.704999999999998</v>
      </c>
      <c r="M49" s="31">
        <v>-30.704999999999998</v>
      </c>
      <c r="N49" s="31">
        <v>-30.704999999999998</v>
      </c>
      <c r="P49" s="31">
        <v>-0.3869999999999969</v>
      </c>
    </row>
    <row r="50" spans="1:16" x14ac:dyDescent="0.3">
      <c r="A50" s="30" t="s">
        <v>133</v>
      </c>
      <c r="B50" s="31">
        <v>-297.47864893945746</v>
      </c>
      <c r="C50" s="31">
        <v>-315.97994590727842</v>
      </c>
      <c r="D50" s="31">
        <v>-212.4618123227234</v>
      </c>
      <c r="E50" s="31">
        <v>-219.06881232272337</v>
      </c>
      <c r="F50" s="31">
        <v>-228.91876243226363</v>
      </c>
      <c r="G50" s="31">
        <v>-243.50100613071896</v>
      </c>
      <c r="H50" s="31">
        <v>-299.89978981163148</v>
      </c>
      <c r="I50" s="31">
        <v>-299.82047681163243</v>
      </c>
      <c r="K50" s="31">
        <v>-228.2000824322642</v>
      </c>
      <c r="L50" s="31">
        <v>-242.78232613071953</v>
      </c>
      <c r="M50" s="31">
        <v>-299.18110981163204</v>
      </c>
      <c r="N50" s="31">
        <v>-299.10179681163299</v>
      </c>
      <c r="P50" s="31">
        <v>-281.9177968116332</v>
      </c>
    </row>
    <row r="51" spans="1:16" x14ac:dyDescent="0.3">
      <c r="A51" s="30" t="s">
        <v>134</v>
      </c>
      <c r="B51" s="31">
        <v>263.44812218734393</v>
      </c>
      <c r="C51" s="31">
        <v>263.44812218734393</v>
      </c>
      <c r="D51" s="31">
        <v>279.61350209790209</v>
      </c>
      <c r="E51" s="31">
        <v>279.61350209790209</v>
      </c>
      <c r="F51" s="31">
        <v>279.61350209790209</v>
      </c>
      <c r="G51" s="31">
        <v>279.61350209790209</v>
      </c>
      <c r="H51" s="31">
        <v>279.61350209790209</v>
      </c>
      <c r="I51" s="31">
        <v>279.61350209790209</v>
      </c>
      <c r="K51" s="31">
        <v>279.61350209790209</v>
      </c>
      <c r="L51" s="31">
        <v>279.61350209790209</v>
      </c>
      <c r="M51" s="31">
        <v>279.61350209790209</v>
      </c>
      <c r="N51" s="31">
        <v>279.61350209790209</v>
      </c>
      <c r="P51" s="31">
        <v>279.61350209790209</v>
      </c>
    </row>
    <row r="52" spans="1:16" x14ac:dyDescent="0.3">
      <c r="A52" s="30" t="s">
        <v>135</v>
      </c>
      <c r="B52" s="31">
        <v>-53.925628811206877</v>
      </c>
      <c r="C52" s="31">
        <v>-63.767535467163668</v>
      </c>
      <c r="D52" s="31">
        <v>-39.789245623080092</v>
      </c>
      <c r="E52" s="31">
        <v>-39.789245623081911</v>
      </c>
      <c r="F52" s="31">
        <v>-48.300815806431444</v>
      </c>
      <c r="G52" s="31">
        <v>-24.581683237958316</v>
      </c>
      <c r="H52" s="31">
        <v>-28.134064049828112</v>
      </c>
      <c r="I52" s="31">
        <v>-32.597505049826736</v>
      </c>
      <c r="K52" s="31">
        <v>-33.760324806436984</v>
      </c>
      <c r="L52" s="31">
        <v>-10.041192237963855</v>
      </c>
      <c r="M52" s="31">
        <v>-13.593573049833651</v>
      </c>
      <c r="N52" s="31">
        <v>-18.057014049832276</v>
      </c>
      <c r="P52" s="31">
        <v>-17.507014049830502</v>
      </c>
    </row>
    <row r="53" spans="1:16" x14ac:dyDescent="0.3">
      <c r="A53" s="28" t="s">
        <v>136</v>
      </c>
      <c r="B53" s="29">
        <v>418.78498661984099</v>
      </c>
      <c r="C53" s="29">
        <v>527.3955387810056</v>
      </c>
      <c r="D53" s="29">
        <v>702.47895281229512</v>
      </c>
      <c r="E53" s="29">
        <v>713.32718044111198</v>
      </c>
      <c r="F53" s="29">
        <v>707.8164032965642</v>
      </c>
      <c r="G53" s="29">
        <v>653.80336672401972</v>
      </c>
      <c r="H53" s="29">
        <v>765.11541742264626</v>
      </c>
      <c r="I53" s="29">
        <v>740.64574723932969</v>
      </c>
      <c r="K53" s="29">
        <v>608.24681281503126</v>
      </c>
      <c r="L53" s="29">
        <v>554.23377624248678</v>
      </c>
      <c r="M53" s="29">
        <v>665.54582694111332</v>
      </c>
      <c r="N53" s="29">
        <v>641.07615675779675</v>
      </c>
      <c r="P53" s="29">
        <v>546.79333217741168</v>
      </c>
    </row>
    <row r="54" spans="1:16" x14ac:dyDescent="0.3">
      <c r="A54" s="30" t="s">
        <v>137</v>
      </c>
      <c r="B54" s="31">
        <v>-25.344680533542544</v>
      </c>
      <c r="C54" s="31">
        <v>-11.365389423236195</v>
      </c>
      <c r="D54" s="31">
        <v>-9.2214758558072276</v>
      </c>
      <c r="E54" s="31">
        <v>-9.2214758558072276</v>
      </c>
      <c r="F54" s="31">
        <v>-10.506134706346131</v>
      </c>
      <c r="G54" s="31">
        <v>-12.025632357589757</v>
      </c>
      <c r="H54" s="31">
        <v>-13.351161607593724</v>
      </c>
      <c r="I54" s="31">
        <v>-29.546294857593182</v>
      </c>
      <c r="K54" s="31">
        <v>-19.828757187879773</v>
      </c>
      <c r="L54" s="31">
        <v>-21.348254839123399</v>
      </c>
      <c r="M54" s="31">
        <v>-22.673784089127366</v>
      </c>
      <c r="N54" s="31">
        <v>-38.868917339126824</v>
      </c>
      <c r="P54" s="31">
        <v>-27.396741919511669</v>
      </c>
    </row>
    <row r="55" spans="1:16" x14ac:dyDescent="0.3">
      <c r="A55" s="30" t="s">
        <v>138</v>
      </c>
      <c r="B55" s="31">
        <v>25.506640223102409</v>
      </c>
      <c r="C55" s="31">
        <v>75.102278751657479</v>
      </c>
      <c r="D55" s="31">
        <v>17.31145433297479</v>
      </c>
      <c r="E55" s="31">
        <v>17.31145433297479</v>
      </c>
      <c r="F55" s="31">
        <v>16.481540557704307</v>
      </c>
      <c r="G55" s="31">
        <v>12.616387755414564</v>
      </c>
      <c r="H55" s="31">
        <v>31.965267755414771</v>
      </c>
      <c r="I55" s="31">
        <v>29.421693755414822</v>
      </c>
      <c r="K55" s="31">
        <v>16.331762557704394</v>
      </c>
      <c r="L55" s="31">
        <v>12.466609755414652</v>
      </c>
      <c r="M55" s="31">
        <v>31.815489755414859</v>
      </c>
      <c r="N55" s="31">
        <v>29.271915755414909</v>
      </c>
      <c r="P55" s="31">
        <v>28.15791575541499</v>
      </c>
    </row>
    <row r="56" spans="1:16" x14ac:dyDescent="0.3">
      <c r="A56" s="30" t="s">
        <v>139</v>
      </c>
      <c r="B56" s="31">
        <v>38.286251880278286</v>
      </c>
      <c r="C56" s="31">
        <v>59.441884862885701</v>
      </c>
      <c r="D56" s="31">
        <v>100.49253011000405</v>
      </c>
      <c r="E56" s="31">
        <v>100.49253011000405</v>
      </c>
      <c r="F56" s="31">
        <v>100.06580693208203</v>
      </c>
      <c r="G56" s="31">
        <v>67.356887838799821</v>
      </c>
      <c r="H56" s="31">
        <v>99.9243378388</v>
      </c>
      <c r="I56" s="31">
        <v>100.17249883879978</v>
      </c>
      <c r="K56" s="31">
        <v>66.877278932081978</v>
      </c>
      <c r="L56" s="31">
        <v>34.168359838799773</v>
      </c>
      <c r="M56" s="31">
        <v>66.735809838799952</v>
      </c>
      <c r="N56" s="31">
        <v>66.983970838799735</v>
      </c>
      <c r="P56" s="31">
        <v>92.777970838799689</v>
      </c>
    </row>
    <row r="57" spans="1:16" x14ac:dyDescent="0.3">
      <c r="A57" s="30" t="s">
        <v>140</v>
      </c>
      <c r="B57" s="31">
        <v>32.778581381333026</v>
      </c>
      <c r="C57" s="31">
        <v>16.213701615615491</v>
      </c>
      <c r="D57" s="31">
        <v>34.708273849039358</v>
      </c>
      <c r="E57" s="31">
        <v>34.708273849039358</v>
      </c>
      <c r="F57" s="31">
        <v>32.971193956030334</v>
      </c>
      <c r="G57" s="31">
        <v>13.89091367279218</v>
      </c>
      <c r="H57" s="31">
        <v>53.828222672792037</v>
      </c>
      <c r="I57" s="31">
        <v>40.923095672792272</v>
      </c>
      <c r="K57" s="31">
        <v>32.971076956030345</v>
      </c>
      <c r="L57" s="31">
        <v>13.890796672792192</v>
      </c>
      <c r="M57" s="31">
        <v>53.828105672792049</v>
      </c>
      <c r="N57" s="31">
        <v>40.922978672792283</v>
      </c>
      <c r="P57" s="31">
        <v>-156.63802132720764</v>
      </c>
    </row>
    <row r="58" spans="1:16" x14ac:dyDescent="0.3">
      <c r="A58" s="30" t="s">
        <v>141</v>
      </c>
      <c r="B58" s="31">
        <v>24.886924266282989</v>
      </c>
      <c r="C58" s="31">
        <v>53.909155380109759</v>
      </c>
      <c r="D58" s="31">
        <v>161.25228847470146</v>
      </c>
      <c r="E58" s="31">
        <v>161.25228847470146</v>
      </c>
      <c r="F58" s="31">
        <v>161.85638059664797</v>
      </c>
      <c r="G58" s="31">
        <v>142.2935059884866</v>
      </c>
      <c r="H58" s="31">
        <v>122.2935059884866</v>
      </c>
      <c r="I58" s="31">
        <v>94.536846988486587</v>
      </c>
      <c r="K58" s="31">
        <v>161.85625259664801</v>
      </c>
      <c r="L58" s="31">
        <v>142.29337798848667</v>
      </c>
      <c r="M58" s="31">
        <v>122.29337798848665</v>
      </c>
      <c r="N58" s="31">
        <v>94.536718988486641</v>
      </c>
      <c r="P58" s="31">
        <v>94.536718988486626</v>
      </c>
    </row>
    <row r="59" spans="1:16" x14ac:dyDescent="0.3">
      <c r="A59" s="30" t="s">
        <v>142</v>
      </c>
      <c r="B59" s="31">
        <v>-23.177450227349702</v>
      </c>
      <c r="C59" s="31">
        <v>40.706124917650271</v>
      </c>
      <c r="D59" s="31">
        <v>25.037676141301517</v>
      </c>
      <c r="E59" s="31">
        <v>35.885903770118375</v>
      </c>
      <c r="F59" s="31">
        <v>36.432886780456066</v>
      </c>
      <c r="G59" s="31">
        <v>26.270246815188614</v>
      </c>
      <c r="H59" s="31">
        <v>44.515109855188662</v>
      </c>
      <c r="I59" s="31">
        <v>53.313677895188476</v>
      </c>
      <c r="K59" s="31">
        <v>36.341259780456035</v>
      </c>
      <c r="L59" s="31">
        <v>26.178619815188583</v>
      </c>
      <c r="M59" s="31">
        <v>44.423482855188631</v>
      </c>
      <c r="N59" s="31">
        <v>53.222050895188445</v>
      </c>
      <c r="P59" s="31">
        <v>53.222050895188332</v>
      </c>
    </row>
    <row r="60" spans="1:16" x14ac:dyDescent="0.3">
      <c r="A60" s="30" t="s">
        <v>143</v>
      </c>
      <c r="B60" s="31">
        <v>-10.998821760575026</v>
      </c>
      <c r="C60" s="31">
        <v>18.917673239424886</v>
      </c>
      <c r="D60" s="31">
        <v>14.729061398964376</v>
      </c>
      <c r="E60" s="31">
        <v>14.729061398964376</v>
      </c>
      <c r="F60" s="31">
        <v>16.317546003648943</v>
      </c>
      <c r="G60" s="31">
        <v>-3.1066397533341501</v>
      </c>
      <c r="H60" s="31">
        <v>-14.380075503334126</v>
      </c>
      <c r="I60" s="31">
        <v>-10.882977253334161</v>
      </c>
      <c r="K60" s="31">
        <v>0.43933600364897529</v>
      </c>
      <c r="L60" s="31">
        <v>-18.984849753334117</v>
      </c>
      <c r="M60" s="31">
        <v>-30.258285503334093</v>
      </c>
      <c r="N60" s="31">
        <v>-26.761187253334128</v>
      </c>
      <c r="P60" s="31">
        <v>-27.523187253334186</v>
      </c>
    </row>
    <row r="61" spans="1:16" x14ac:dyDescent="0.3">
      <c r="A61" s="30" t="s">
        <v>144</v>
      </c>
      <c r="B61" s="31">
        <v>65.126065154553714</v>
      </c>
      <c r="C61" s="31">
        <v>80.553935054914206</v>
      </c>
      <c r="D61" s="31">
        <v>100.49874358797027</v>
      </c>
      <c r="E61" s="31">
        <v>100.49874358797027</v>
      </c>
      <c r="F61" s="31">
        <v>101.07955439741201</v>
      </c>
      <c r="G61" s="31">
        <v>163.47984951987155</v>
      </c>
      <c r="H61" s="31">
        <v>169.48533140983869</v>
      </c>
      <c r="I61" s="31">
        <v>159.11092697073434</v>
      </c>
      <c r="K61" s="31">
        <v>41.021342397411928</v>
      </c>
      <c r="L61" s="31">
        <v>103.42163751987147</v>
      </c>
      <c r="M61" s="31">
        <v>109.42711940983861</v>
      </c>
      <c r="N61" s="31">
        <v>99.052714970734257</v>
      </c>
      <c r="P61" s="31">
        <v>151.01471497073422</v>
      </c>
    </row>
    <row r="62" spans="1:16" x14ac:dyDescent="0.3">
      <c r="A62" s="30" t="s">
        <v>145</v>
      </c>
      <c r="B62" s="31">
        <v>-1.1408201099451674</v>
      </c>
      <c r="C62" s="31">
        <v>-13.331307752199734</v>
      </c>
      <c r="D62" s="31">
        <v>14.694724619737599</v>
      </c>
      <c r="E62" s="31">
        <v>14.694724619737599</v>
      </c>
      <c r="F62" s="31">
        <v>14.362587257665808</v>
      </c>
      <c r="G62" s="31">
        <v>11.883509645530296</v>
      </c>
      <c r="H62" s="31">
        <v>13.851097645530302</v>
      </c>
      <c r="I62" s="31">
        <v>10.972268645530278</v>
      </c>
      <c r="K62" s="31">
        <v>12.697723257665785</v>
      </c>
      <c r="L62" s="31">
        <v>10.218645645530273</v>
      </c>
      <c r="M62" s="31">
        <v>12.18623364553028</v>
      </c>
      <c r="N62" s="31">
        <v>9.307404645530255</v>
      </c>
      <c r="P62" s="31">
        <v>9.7804046455302398</v>
      </c>
    </row>
    <row r="63" spans="1:16" x14ac:dyDescent="0.3">
      <c r="A63" s="30" t="s">
        <v>146</v>
      </c>
      <c r="B63" s="31">
        <v>0.79621668671382118</v>
      </c>
      <c r="C63" s="31">
        <v>4.2390151148252926</v>
      </c>
      <c r="D63" s="31">
        <v>5.7578190230791506</v>
      </c>
      <c r="E63" s="31">
        <v>5.7578190230791506</v>
      </c>
      <c r="F63" s="31">
        <v>4.9892381188384975</v>
      </c>
      <c r="G63" s="31">
        <v>-26.998639002623236</v>
      </c>
      <c r="H63" s="31">
        <v>-29.398350381929703</v>
      </c>
      <c r="I63" s="31">
        <v>-21.888517195494256</v>
      </c>
      <c r="K63" s="31">
        <v>7.3428081188384757</v>
      </c>
      <c r="L63" s="31">
        <v>-24.645069002623259</v>
      </c>
      <c r="M63" s="31">
        <v>-27.044780381929726</v>
      </c>
      <c r="N63" s="31">
        <v>-19.534947195494279</v>
      </c>
      <c r="P63" s="31">
        <v>-18.752947195494297</v>
      </c>
    </row>
    <row r="64" spans="1:16" x14ac:dyDescent="0.3">
      <c r="A64" s="30" t="s">
        <v>147</v>
      </c>
      <c r="B64" s="31">
        <v>34.56038067875933</v>
      </c>
      <c r="C64" s="31">
        <v>38.304790192777361</v>
      </c>
      <c r="D64" s="31">
        <v>33.756972533041818</v>
      </c>
      <c r="E64" s="31">
        <v>33.756972533041818</v>
      </c>
      <c r="F64" s="31">
        <v>35.439560465968988</v>
      </c>
      <c r="G64" s="31">
        <v>48.065211234597307</v>
      </c>
      <c r="H64" s="31">
        <v>47.133399234597341</v>
      </c>
      <c r="I64" s="31">
        <v>48.095918234597285</v>
      </c>
      <c r="K64" s="31">
        <v>34.596748465969014</v>
      </c>
      <c r="L64" s="31">
        <v>47.222399234597333</v>
      </c>
      <c r="M64" s="31">
        <v>46.290587234597368</v>
      </c>
      <c r="N64" s="31">
        <v>47.253106234597311</v>
      </c>
      <c r="P64" s="31">
        <v>48.181106234597308</v>
      </c>
    </row>
    <row r="65" spans="1:16" x14ac:dyDescent="0.3">
      <c r="A65" s="30" t="s">
        <v>148</v>
      </c>
      <c r="B65" s="31">
        <v>-0.30658359305705574</v>
      </c>
      <c r="C65" s="31">
        <v>11.152621406942977</v>
      </c>
      <c r="D65" s="31">
        <v>14.497117349265693</v>
      </c>
      <c r="E65" s="31">
        <v>14.497117349265693</v>
      </c>
      <c r="F65" s="31">
        <v>14.173158282523431</v>
      </c>
      <c r="G65" s="31">
        <v>13.946977729871421</v>
      </c>
      <c r="H65" s="31">
        <v>14.344931729871412</v>
      </c>
      <c r="I65" s="31">
        <v>12.609102729871417</v>
      </c>
      <c r="K65" s="31">
        <v>14.427951282523438</v>
      </c>
      <c r="L65" s="31">
        <v>14.201770729871427</v>
      </c>
      <c r="M65" s="31">
        <v>14.599724729871419</v>
      </c>
      <c r="N65" s="31">
        <v>12.863895729871423</v>
      </c>
      <c r="P65" s="31">
        <v>12.928895729871421</v>
      </c>
    </row>
    <row r="66" spans="1:16" x14ac:dyDescent="0.3">
      <c r="A66" s="30" t="s">
        <v>149</v>
      </c>
      <c r="B66" s="31">
        <v>1.671894</v>
      </c>
      <c r="C66" s="31">
        <v>-0.71795699999999929</v>
      </c>
      <c r="D66" s="31">
        <v>-0.71795699999999929</v>
      </c>
      <c r="E66" s="31">
        <v>-0.71795699999999929</v>
      </c>
      <c r="F66" s="31">
        <v>-0.68765699999999885</v>
      </c>
      <c r="G66" s="31">
        <v>0.19790099999999988</v>
      </c>
      <c r="H66" s="31">
        <v>1.281111000000001</v>
      </c>
      <c r="I66" s="31">
        <v>0.9358019999999998</v>
      </c>
      <c r="K66" s="31">
        <v>-0.68765699999999885</v>
      </c>
      <c r="L66" s="31">
        <v>0.19790099999999988</v>
      </c>
      <c r="M66" s="31">
        <v>1.281111000000001</v>
      </c>
      <c r="N66" s="31">
        <v>0.9358019999999998</v>
      </c>
      <c r="P66" s="31">
        <v>0.9358019999999998</v>
      </c>
    </row>
    <row r="67" spans="1:16" x14ac:dyDescent="0.3">
      <c r="A67" s="30" t="s">
        <v>150</v>
      </c>
      <c r="B67" s="31">
        <v>45.195711196483373</v>
      </c>
      <c r="C67" s="31">
        <v>50.549377196483356</v>
      </c>
      <c r="D67" s="31">
        <v>73.453684398505814</v>
      </c>
      <c r="E67" s="31">
        <v>73.453684398505814</v>
      </c>
      <c r="F67" s="31">
        <v>73.385352275128014</v>
      </c>
      <c r="G67" s="31">
        <v>73.72269641381034</v>
      </c>
      <c r="H67" s="31">
        <v>58.29077866381035</v>
      </c>
      <c r="I67" s="31">
        <v>42.81966291381034</v>
      </c>
      <c r="K67" s="31">
        <v>101.40069527512802</v>
      </c>
      <c r="L67" s="31">
        <v>101.73803941381034</v>
      </c>
      <c r="M67" s="31">
        <v>86.306121663810359</v>
      </c>
      <c r="N67" s="31">
        <v>70.835005913810335</v>
      </c>
      <c r="P67" s="31">
        <v>87.472005913810349</v>
      </c>
    </row>
    <row r="68" spans="1:16" x14ac:dyDescent="0.3">
      <c r="A68" s="30" t="s">
        <v>151</v>
      </c>
      <c r="B68" s="31">
        <v>1.1679552243406326</v>
      </c>
      <c r="C68" s="31">
        <v>0.41572522434063225</v>
      </c>
      <c r="D68" s="31">
        <v>-1.6954234975546718</v>
      </c>
      <c r="E68" s="31">
        <v>-1.6954234975546718</v>
      </c>
      <c r="F68" s="31">
        <v>-1.7188597684236686</v>
      </c>
      <c r="G68" s="31">
        <v>-1.4921696885433595</v>
      </c>
      <c r="H68" s="31">
        <v>-1.6244026885433602</v>
      </c>
      <c r="I68" s="31">
        <v>-1.50456668854336</v>
      </c>
      <c r="K68" s="31">
        <v>-1.6800897684236689</v>
      </c>
      <c r="L68" s="31">
        <v>-1.4533996885433598</v>
      </c>
      <c r="M68" s="31">
        <v>-1.5856326885433605</v>
      </c>
      <c r="N68" s="31">
        <v>-1.4657966885433602</v>
      </c>
      <c r="P68" s="31">
        <v>-1.5787966885433602</v>
      </c>
    </row>
    <row r="69" spans="1:16" x14ac:dyDescent="0.3">
      <c r="A69" s="30" t="s">
        <v>152</v>
      </c>
      <c r="B69" s="31">
        <v>-25.112167751124389</v>
      </c>
      <c r="C69" s="31">
        <v>-25.121372792362862</v>
      </c>
      <c r="D69" s="31">
        <v>-25.121372792362862</v>
      </c>
      <c r="E69" s="31">
        <v>-25.121372792362862</v>
      </c>
      <c r="F69" s="31">
        <v>-25.132582765542722</v>
      </c>
      <c r="G69" s="31">
        <v>-25.132354765542715</v>
      </c>
      <c r="H69" s="31">
        <v>-25.131632765542719</v>
      </c>
      <c r="I69" s="31">
        <v>-25.133452765542728</v>
      </c>
      <c r="K69" s="31">
        <v>-23.242906765542713</v>
      </c>
      <c r="L69" s="31">
        <v>-23.242678765542706</v>
      </c>
      <c r="M69" s="31">
        <v>-23.24195676554271</v>
      </c>
      <c r="N69" s="31">
        <v>-23.243776765542719</v>
      </c>
      <c r="P69" s="31">
        <v>-15.985776765542738</v>
      </c>
    </row>
    <row r="70" spans="1:16" x14ac:dyDescent="0.3">
      <c r="A70" s="30" t="s">
        <v>153</v>
      </c>
      <c r="B70" s="31">
        <v>112.97797118030283</v>
      </c>
      <c r="C70" s="31">
        <v>47.2870532386506</v>
      </c>
      <c r="D70" s="31">
        <v>111.87747815056198</v>
      </c>
      <c r="E70" s="31">
        <v>111.87747815056198</v>
      </c>
      <c r="F70" s="31">
        <v>113.90948774591374</v>
      </c>
      <c r="G70" s="31">
        <v>141.68093736242466</v>
      </c>
      <c r="H70" s="31">
        <v>181.58570136242392</v>
      </c>
      <c r="I70" s="31">
        <v>237.65364796672893</v>
      </c>
      <c r="K70" s="31">
        <v>102.32287274591388</v>
      </c>
      <c r="L70" s="31">
        <v>130.0943223624248</v>
      </c>
      <c r="M70" s="31">
        <v>169.99908636242407</v>
      </c>
      <c r="N70" s="31">
        <v>226.06703296672907</v>
      </c>
      <c r="P70" s="31">
        <v>225.451032966729</v>
      </c>
    </row>
    <row r="71" spans="1:16" x14ac:dyDescent="0.3">
      <c r="A71" s="30" t="s">
        <v>154</v>
      </c>
      <c r="B71" s="31">
        <v>121.91091872328444</v>
      </c>
      <c r="C71" s="31">
        <v>81.138229552525843</v>
      </c>
      <c r="D71" s="31">
        <v>31.167357988871558</v>
      </c>
      <c r="E71" s="31">
        <v>31.167357988871558</v>
      </c>
      <c r="F71" s="31">
        <v>24.397344166856236</v>
      </c>
      <c r="G71" s="31">
        <v>7.1537773148653336</v>
      </c>
      <c r="H71" s="31">
        <v>10.502245212835238</v>
      </c>
      <c r="I71" s="31">
        <v>-0.96358661211743168</v>
      </c>
      <c r="K71" s="31">
        <v>25.059115166857353</v>
      </c>
      <c r="L71" s="31">
        <v>7.8155483148664509</v>
      </c>
      <c r="M71" s="31">
        <v>11.164016212836355</v>
      </c>
      <c r="N71" s="31">
        <v>-0.30181561211631447</v>
      </c>
      <c r="P71" s="31">
        <v>-9.7898156121167137</v>
      </c>
    </row>
    <row r="72" spans="1:16" x14ac:dyDescent="0.3">
      <c r="A72" s="28" t="s">
        <v>198</v>
      </c>
      <c r="B72" s="29">
        <v>246.3</v>
      </c>
      <c r="C72" s="29">
        <v>246.3</v>
      </c>
      <c r="D72" s="29">
        <v>246.3</v>
      </c>
      <c r="E72" s="29">
        <v>251.3</v>
      </c>
      <c r="F72" s="29">
        <v>251.3</v>
      </c>
      <c r="G72" s="29">
        <f>251.3-15</f>
        <v>236.3</v>
      </c>
      <c r="H72" s="29">
        <v>251.3</v>
      </c>
      <c r="I72" s="29">
        <v>146.30000000000001</v>
      </c>
      <c r="K72" s="29">
        <v>251.3</v>
      </c>
      <c r="L72" s="29">
        <f>251.3-15</f>
        <v>236.3</v>
      </c>
      <c r="M72" s="29">
        <v>251.3</v>
      </c>
      <c r="N72" s="29">
        <v>146.30000000000001</v>
      </c>
      <c r="P72" s="29">
        <v>146.30000000000001</v>
      </c>
    </row>
    <row r="73" spans="1:16" x14ac:dyDescent="0.3">
      <c r="A73" s="28" t="s">
        <v>156</v>
      </c>
      <c r="B73" s="29">
        <v>20.477504246857279</v>
      </c>
      <c r="C73" s="29">
        <v>20.362429041015275</v>
      </c>
      <c r="D73" s="29">
        <v>31.305866815429908</v>
      </c>
      <c r="E73" s="29">
        <v>20.362428599350096</v>
      </c>
      <c r="F73" s="29">
        <v>20.947231019832543</v>
      </c>
      <c r="G73" s="29">
        <v>41.82388067458669</v>
      </c>
      <c r="H73" s="29">
        <v>7.5556716745849997</v>
      </c>
      <c r="I73" s="29">
        <v>7.5471896745839011</v>
      </c>
      <c r="K73" s="29">
        <v>-271.66816898016987</v>
      </c>
      <c r="L73" s="29">
        <v>-250.79151932541572</v>
      </c>
      <c r="M73" s="29">
        <v>-285.05972832541698</v>
      </c>
      <c r="N73" s="29">
        <v>-285.06821032541802</v>
      </c>
      <c r="P73" s="29">
        <f>-10.4832103254141-15</f>
        <v>-25.483210325414099</v>
      </c>
    </row>
    <row r="74" spans="1:16" x14ac:dyDescent="0.3">
      <c r="A74" s="26" t="s">
        <v>157</v>
      </c>
      <c r="B74" s="58">
        <v>-282.21512218687167</v>
      </c>
      <c r="C74" s="58">
        <v>-468.69994603733903</v>
      </c>
      <c r="D74" s="58">
        <v>-231.36599960320927</v>
      </c>
      <c r="E74" s="58">
        <v>-234.62924397614825</v>
      </c>
      <c r="F74" s="58">
        <v>-189.11645145250441</v>
      </c>
      <c r="G74" s="58">
        <v>-307.41213350797352</v>
      </c>
      <c r="H74" s="58">
        <v>-334.80113531571169</v>
      </c>
      <c r="I74" s="58">
        <v>-354.90944174830565</v>
      </c>
      <c r="K74" s="61">
        <v>113.15433954749096</v>
      </c>
      <c r="L74" s="61">
        <v>-5.1413425079781518</v>
      </c>
      <c r="M74" s="61">
        <v>-32.53034431571632</v>
      </c>
      <c r="N74" s="61">
        <v>-52.638650748310283</v>
      </c>
      <c r="P74" s="64">
        <v>43.405349251689586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283E-35D3-483B-8F7D-49F8864551FA}">
  <sheetPr>
    <tabColor rgb="FF13B5EA"/>
  </sheetPr>
  <dimension ref="A1:P76"/>
  <sheetViews>
    <sheetView showGridLines="0" zoomScaleNormal="100" workbookViewId="0"/>
  </sheetViews>
  <sheetFormatPr defaultRowHeight="14.4" x14ac:dyDescent="0.3"/>
  <cols>
    <col min="1" max="1" width="40.6640625" customWidth="1"/>
    <col min="2" max="21" width="12.6640625" customWidth="1"/>
    <col min="23" max="31" width="12.6640625" customWidth="1"/>
    <col min="33" max="38" width="12.6640625" customWidth="1"/>
    <col min="40" max="43" width="12.6640625" customWidth="1"/>
  </cols>
  <sheetData>
    <row r="1" spans="1:16" x14ac:dyDescent="0.3">
      <c r="A1" s="33" t="s">
        <v>183</v>
      </c>
      <c r="B1" s="33"/>
      <c r="C1" s="33"/>
      <c r="D1" s="33"/>
      <c r="E1" s="33"/>
      <c r="F1" s="33"/>
      <c r="G1" s="33"/>
      <c r="H1" s="33"/>
      <c r="I1" s="33"/>
      <c r="J1" s="34"/>
      <c r="K1" s="34" t="s">
        <v>196</v>
      </c>
      <c r="L1" s="34"/>
      <c r="M1" s="34"/>
      <c r="N1" s="34"/>
      <c r="P1" s="33" t="s">
        <v>201</v>
      </c>
    </row>
    <row r="2" spans="1:16" x14ac:dyDescent="0.3">
      <c r="A2" s="26"/>
      <c r="B2" s="27" t="s">
        <v>181</v>
      </c>
      <c r="C2" s="27" t="s">
        <v>192</v>
      </c>
      <c r="D2" s="27" t="s">
        <v>193</v>
      </c>
      <c r="E2" s="27" t="s">
        <v>194</v>
      </c>
      <c r="F2" s="27" t="s">
        <v>195</v>
      </c>
      <c r="G2" s="27" t="s">
        <v>197</v>
      </c>
      <c r="H2" s="27" t="s">
        <v>199</v>
      </c>
      <c r="I2" s="27" t="s">
        <v>200</v>
      </c>
      <c r="K2" s="60" t="s">
        <v>195</v>
      </c>
      <c r="L2" s="60" t="s">
        <v>197</v>
      </c>
      <c r="M2" s="60" t="s">
        <v>199</v>
      </c>
      <c r="N2" s="60" t="s">
        <v>200</v>
      </c>
      <c r="P2" s="62" t="s">
        <v>200</v>
      </c>
    </row>
    <row r="3" spans="1:16" x14ac:dyDescent="0.3">
      <c r="A3" s="28" t="s">
        <v>7</v>
      </c>
      <c r="B3" s="29">
        <v>-610.86060361577984</v>
      </c>
      <c r="C3" s="29">
        <v>-765.74060361577722</v>
      </c>
      <c r="D3" s="29">
        <v>-773.73760361578024</v>
      </c>
      <c r="E3" s="29">
        <v>-832.6376036157817</v>
      </c>
      <c r="F3" s="29">
        <v>-635.33160361578484</v>
      </c>
      <c r="G3" s="29">
        <v>-526.56360361578118</v>
      </c>
      <c r="H3" s="29">
        <v>-473.26360361579282</v>
      </c>
      <c r="I3" s="29">
        <v>-380.26660361578979</v>
      </c>
      <c r="K3" s="29">
        <v>-88.858977999996569</v>
      </c>
      <c r="L3" s="29">
        <v>19.909022000007099</v>
      </c>
      <c r="M3" s="29">
        <v>73.209021999995457</v>
      </c>
      <c r="N3" s="29">
        <v>166.20602199999848</v>
      </c>
      <c r="P3" s="29">
        <v>258.00199999999313</v>
      </c>
    </row>
    <row r="4" spans="1:16" x14ac:dyDescent="0.3">
      <c r="A4" s="30" t="s">
        <v>87</v>
      </c>
      <c r="B4" s="31">
        <v>-101.04399999999987</v>
      </c>
      <c r="C4" s="31">
        <v>-187.04399999999987</v>
      </c>
      <c r="D4" s="31">
        <v>-187.04399999999987</v>
      </c>
      <c r="E4" s="31">
        <v>-187.04399999999987</v>
      </c>
      <c r="F4" s="31">
        <v>-174.04399999999987</v>
      </c>
      <c r="G4" s="31">
        <v>-288.54399999999987</v>
      </c>
      <c r="H4" s="31">
        <v>-337.04399999999987</v>
      </c>
      <c r="I4" s="31">
        <v>-257.04399999999987</v>
      </c>
      <c r="K4" s="31">
        <v>-1.8810000000003129</v>
      </c>
      <c r="L4" s="31">
        <v>-116.38100000000031</v>
      </c>
      <c r="M4" s="31">
        <v>-164.88100000000031</v>
      </c>
      <c r="N4" s="31">
        <v>-84.881000000000313</v>
      </c>
      <c r="P4" s="31">
        <v>201.61399999999958</v>
      </c>
    </row>
    <row r="5" spans="1:16" x14ac:dyDescent="0.3">
      <c r="A5" s="30" t="s">
        <v>88</v>
      </c>
      <c r="B5" s="31">
        <v>-54.728000000000065</v>
      </c>
      <c r="C5" s="31">
        <v>-21.728000000000065</v>
      </c>
      <c r="D5" s="31">
        <v>-9.7280000000000655</v>
      </c>
      <c r="E5" s="31">
        <v>-4.7280000000000655</v>
      </c>
      <c r="F5" s="31">
        <v>42.271999999999935</v>
      </c>
      <c r="G5" s="31">
        <v>77.271999999999935</v>
      </c>
      <c r="H5" s="31">
        <v>66.271999999999935</v>
      </c>
      <c r="I5" s="31">
        <v>82.271999999999935</v>
      </c>
      <c r="K5" s="31">
        <v>63.759000000000015</v>
      </c>
      <c r="L5" s="31">
        <v>98.759000000000015</v>
      </c>
      <c r="M5" s="31">
        <v>87.759000000000015</v>
      </c>
      <c r="N5" s="31">
        <v>103.75900000000001</v>
      </c>
      <c r="P5" s="31">
        <v>59.911000000000058</v>
      </c>
    </row>
    <row r="6" spans="1:16" x14ac:dyDescent="0.3">
      <c r="A6" s="30" t="s">
        <v>89</v>
      </c>
      <c r="B6" s="31">
        <v>-216.46399999999994</v>
      </c>
      <c r="C6" s="31">
        <v>-303.46399999999994</v>
      </c>
      <c r="D6" s="31">
        <v>-357.46399999999994</v>
      </c>
      <c r="E6" s="31">
        <v>-350.46399999999994</v>
      </c>
      <c r="F6" s="31">
        <v>-299.46399999999994</v>
      </c>
      <c r="G6" s="31">
        <v>-213.46399999999994</v>
      </c>
      <c r="H6" s="31">
        <v>-145.46399999999994</v>
      </c>
      <c r="I6" s="31">
        <v>-156.46399999999994</v>
      </c>
      <c r="K6" s="31">
        <v>20.57799999999952</v>
      </c>
      <c r="L6" s="31">
        <v>106.57799999999952</v>
      </c>
      <c r="M6" s="31">
        <v>174.57799999999952</v>
      </c>
      <c r="N6" s="31">
        <v>163.57799999999952</v>
      </c>
      <c r="P6" s="31">
        <v>35.488999999999578</v>
      </c>
    </row>
    <row r="7" spans="1:16" x14ac:dyDescent="0.3">
      <c r="A7" s="30" t="s">
        <v>90</v>
      </c>
      <c r="B7" s="31">
        <v>24.140999999994165</v>
      </c>
      <c r="C7" s="31">
        <v>-18.339000000000851</v>
      </c>
      <c r="D7" s="31">
        <v>-20.33600000000024</v>
      </c>
      <c r="E7" s="31">
        <v>-26.236000000001695</v>
      </c>
      <c r="F7" s="31">
        <v>6.0699999999951615</v>
      </c>
      <c r="G7" s="31">
        <v>-8.1300000000001091</v>
      </c>
      <c r="H7" s="31">
        <v>31.669999999995525</v>
      </c>
      <c r="I7" s="31">
        <v>22.667000000000371</v>
      </c>
      <c r="K7" s="31">
        <v>4.6999999999970896</v>
      </c>
      <c r="L7" s="31">
        <v>-9.499999999998181</v>
      </c>
      <c r="M7" s="31">
        <v>30.299999999997453</v>
      </c>
      <c r="N7" s="31">
        <v>21.297000000002299</v>
      </c>
      <c r="P7" s="31">
        <v>52.187000000001717</v>
      </c>
    </row>
    <row r="8" spans="1:16" x14ac:dyDescent="0.3">
      <c r="A8" s="30" t="s">
        <v>91</v>
      </c>
      <c r="B8" s="31">
        <v>-148.37299999999959</v>
      </c>
      <c r="C8" s="31">
        <v>-156.37299999999959</v>
      </c>
      <c r="D8" s="31">
        <v>-132.37299999999959</v>
      </c>
      <c r="E8" s="31">
        <v>-179.37299999999959</v>
      </c>
      <c r="F8" s="31">
        <v>-128.37299999999959</v>
      </c>
      <c r="G8" s="31">
        <v>-59.372999999999593</v>
      </c>
      <c r="H8" s="31">
        <v>-68.372999999999593</v>
      </c>
      <c r="I8" s="31">
        <v>-57.372999999999593</v>
      </c>
      <c r="K8" s="31">
        <v>-66.282999999999447</v>
      </c>
      <c r="L8" s="31">
        <v>2.717000000000553</v>
      </c>
      <c r="M8" s="31">
        <v>-6.282999999999447</v>
      </c>
      <c r="N8" s="31">
        <v>4.717000000000553</v>
      </c>
      <c r="P8" s="31">
        <v>-25.630999999999403</v>
      </c>
    </row>
    <row r="9" spans="1:16" x14ac:dyDescent="0.3">
      <c r="A9" s="30" t="s">
        <v>92</v>
      </c>
      <c r="B9" s="31">
        <v>-36.985999999999876</v>
      </c>
      <c r="C9" s="31">
        <v>3.0140000000001237</v>
      </c>
      <c r="D9" s="31">
        <v>15.014000000000124</v>
      </c>
      <c r="E9" s="31">
        <v>-22.985999999999876</v>
      </c>
      <c r="F9" s="31">
        <v>-19.985999999999876</v>
      </c>
      <c r="G9" s="31">
        <v>3.0140000000001237</v>
      </c>
      <c r="H9" s="31">
        <v>17.014000000000124</v>
      </c>
      <c r="I9" s="31">
        <v>24.014000000000124</v>
      </c>
      <c r="K9" s="31">
        <v>2.6739999999999782</v>
      </c>
      <c r="L9" s="31">
        <v>25.673999999999978</v>
      </c>
      <c r="M9" s="31">
        <v>39.673999999999978</v>
      </c>
      <c r="N9" s="31">
        <v>46.673999999999978</v>
      </c>
      <c r="P9" s="31">
        <v>26.690999999999804</v>
      </c>
    </row>
    <row r="10" spans="1:16" x14ac:dyDescent="0.3">
      <c r="A10" s="30" t="s">
        <v>93</v>
      </c>
      <c r="B10" s="31">
        <v>2.9200000000000017</v>
      </c>
      <c r="C10" s="31">
        <v>0.92000000000000171</v>
      </c>
      <c r="D10" s="31">
        <v>0.92000000000000171</v>
      </c>
      <c r="E10" s="31">
        <v>0.92000000000000171</v>
      </c>
      <c r="F10" s="31">
        <v>0.92000000000000171</v>
      </c>
      <c r="G10" s="31">
        <v>2.9200000000000017</v>
      </c>
      <c r="H10" s="31">
        <v>2.9200000000000017</v>
      </c>
      <c r="I10" s="31">
        <v>1.9200000000000017</v>
      </c>
      <c r="K10" s="31">
        <v>0.12900000000000489</v>
      </c>
      <c r="L10" s="31">
        <v>2.1290000000000049</v>
      </c>
      <c r="M10" s="31">
        <v>2.1290000000000049</v>
      </c>
      <c r="N10" s="31">
        <v>1.1290000000000049</v>
      </c>
      <c r="P10" s="31">
        <v>-2.1869999999999976</v>
      </c>
    </row>
    <row r="11" spans="1:16" x14ac:dyDescent="0.3">
      <c r="A11" s="30" t="s">
        <v>94</v>
      </c>
      <c r="B11" s="31">
        <v>-11.794000000000011</v>
      </c>
      <c r="C11" s="31">
        <v>-11.194000000000017</v>
      </c>
      <c r="D11" s="31">
        <v>-11.194000000000017</v>
      </c>
      <c r="E11" s="31">
        <v>-11.194000000000017</v>
      </c>
      <c r="F11" s="31">
        <v>-11.194000000000017</v>
      </c>
      <c r="G11" s="31">
        <v>-11.194000000000017</v>
      </c>
      <c r="H11" s="31">
        <v>-11.194000000000017</v>
      </c>
      <c r="I11" s="31">
        <v>-11.194000000000017</v>
      </c>
      <c r="K11" s="31">
        <v>-78.135999999999996</v>
      </c>
      <c r="L11" s="31">
        <v>-78.135999999999996</v>
      </c>
      <c r="M11" s="31">
        <v>-78.135999999999996</v>
      </c>
      <c r="N11" s="31">
        <v>-78.135999999999996</v>
      </c>
      <c r="P11" s="31">
        <v>-78.137</v>
      </c>
    </row>
    <row r="12" spans="1:16" x14ac:dyDescent="0.3">
      <c r="A12" s="30" t="s">
        <v>95</v>
      </c>
      <c r="B12" s="31">
        <v>-68.532603615779635</v>
      </c>
      <c r="C12" s="31">
        <v>-71.532603615779635</v>
      </c>
      <c r="D12" s="31">
        <v>-71.532603615779635</v>
      </c>
      <c r="E12" s="31">
        <v>-51.532603615779635</v>
      </c>
      <c r="F12" s="31">
        <v>-51.532603615779635</v>
      </c>
      <c r="G12" s="31">
        <v>-29.064603615779561</v>
      </c>
      <c r="H12" s="31">
        <v>-29.064603615779561</v>
      </c>
      <c r="I12" s="31">
        <v>-29.064603615779561</v>
      </c>
      <c r="K12" s="31">
        <v>-34.398978000000056</v>
      </c>
      <c r="L12" s="31">
        <v>-11.930977999999982</v>
      </c>
      <c r="M12" s="31">
        <v>-11.930977999999982</v>
      </c>
      <c r="N12" s="31">
        <v>-11.930977999999982</v>
      </c>
      <c r="P12" s="31">
        <v>-11.934999999999945</v>
      </c>
    </row>
    <row r="13" spans="1:16" x14ac:dyDescent="0.3">
      <c r="A13" s="28" t="s">
        <v>96</v>
      </c>
      <c r="B13" s="29">
        <v>276.19951200099968</v>
      </c>
      <c r="C13" s="29">
        <v>245.39368148825679</v>
      </c>
      <c r="D13" s="29">
        <v>195.95639749819202</v>
      </c>
      <c r="E13" s="29">
        <v>188.00639749819175</v>
      </c>
      <c r="F13" s="29">
        <v>192.62761825616781</v>
      </c>
      <c r="G13" s="29">
        <v>176.87397511682138</v>
      </c>
      <c r="H13" s="29">
        <v>130.6894552301037</v>
      </c>
      <c r="I13" s="29">
        <v>148.25011017854968</v>
      </c>
      <c r="K13" s="29">
        <v>141.72313825616675</v>
      </c>
      <c r="L13" s="29">
        <v>125.96949511682033</v>
      </c>
      <c r="M13" s="29">
        <v>79.784975230102646</v>
      </c>
      <c r="N13" s="29">
        <v>97.345630178548618</v>
      </c>
      <c r="P13" s="29">
        <v>194.37063017854871</v>
      </c>
    </row>
    <row r="14" spans="1:16" x14ac:dyDescent="0.3">
      <c r="A14" s="30" t="s">
        <v>97</v>
      </c>
      <c r="B14" s="31">
        <v>110.83784993886798</v>
      </c>
      <c r="C14" s="31">
        <v>102.53351728313237</v>
      </c>
      <c r="D14" s="31">
        <v>102.53351728313237</v>
      </c>
      <c r="E14" s="31">
        <v>102.53351728313237</v>
      </c>
      <c r="F14" s="31">
        <v>108.53477497065739</v>
      </c>
      <c r="G14" s="31">
        <v>108.53477497065739</v>
      </c>
      <c r="H14" s="31">
        <v>108.53477497065739</v>
      </c>
      <c r="I14" s="31">
        <v>133.79477497065739</v>
      </c>
      <c r="K14" s="31">
        <v>162.22555497065736</v>
      </c>
      <c r="L14" s="31">
        <v>162.22555497065736</v>
      </c>
      <c r="M14" s="31">
        <v>162.22555497065736</v>
      </c>
      <c r="N14" s="31">
        <v>187.48555497065735</v>
      </c>
      <c r="P14" s="31">
        <v>116.53677497065735</v>
      </c>
    </row>
    <row r="15" spans="1:16" x14ac:dyDescent="0.3">
      <c r="A15" s="30" t="s">
        <v>98</v>
      </c>
      <c r="B15" s="31">
        <v>196.53157724868197</v>
      </c>
      <c r="C15" s="31">
        <v>226.83656852437275</v>
      </c>
      <c r="D15" s="31">
        <v>195.81270189167174</v>
      </c>
      <c r="E15" s="31">
        <v>195.81270189167174</v>
      </c>
      <c r="F15" s="31">
        <v>197.16074682486146</v>
      </c>
      <c r="G15" s="31">
        <v>171.52872311444435</v>
      </c>
      <c r="H15" s="31">
        <v>167.09801722966643</v>
      </c>
      <c r="I15" s="31">
        <v>169.4015678197776</v>
      </c>
      <c r="K15" s="31">
        <v>191.96098682486138</v>
      </c>
      <c r="L15" s="31">
        <v>166.32896311444426</v>
      </c>
      <c r="M15" s="31">
        <v>161.89825722966634</v>
      </c>
      <c r="N15" s="31">
        <v>164.20180781977751</v>
      </c>
      <c r="P15" s="31">
        <v>166.03480781977748</v>
      </c>
    </row>
    <row r="16" spans="1:16" x14ac:dyDescent="0.3">
      <c r="A16" s="30" t="s">
        <v>99</v>
      </c>
      <c r="B16" s="31">
        <v>-33.572000000000003</v>
      </c>
      <c r="C16" s="31">
        <v>-32.572000000000003</v>
      </c>
      <c r="D16" s="31">
        <v>-32.572000000000003</v>
      </c>
      <c r="E16" s="31">
        <v>-32.572000000000003</v>
      </c>
      <c r="F16" s="31">
        <v>-32.572000000000003</v>
      </c>
      <c r="G16" s="31">
        <v>-14.572000000000003</v>
      </c>
      <c r="H16" s="31">
        <v>-14.572000000000003</v>
      </c>
      <c r="I16" s="31">
        <v>-14.572000000000003</v>
      </c>
      <c r="K16" s="31">
        <v>-27.562000000000012</v>
      </c>
      <c r="L16" s="31">
        <v>-9.5620000000000118</v>
      </c>
      <c r="M16" s="31">
        <v>-9.5620000000000118</v>
      </c>
      <c r="N16" s="31">
        <v>-9.5620000000000118</v>
      </c>
      <c r="P16" s="31">
        <v>-1.1070000000000277</v>
      </c>
    </row>
    <row r="17" spans="1:16" x14ac:dyDescent="0.3">
      <c r="A17" s="30" t="s">
        <v>100</v>
      </c>
      <c r="B17" s="31">
        <v>-53.441158910382271</v>
      </c>
      <c r="C17" s="31">
        <v>-53.360481031294725</v>
      </c>
      <c r="D17" s="31">
        <v>-53.360481031294725</v>
      </c>
      <c r="E17" s="31">
        <v>-53.360481031294725</v>
      </c>
      <c r="F17" s="31">
        <v>-53.348122695118235</v>
      </c>
      <c r="G17" s="31">
        <v>-53.51958093999999</v>
      </c>
      <c r="H17" s="31">
        <v>-53.519580939999997</v>
      </c>
      <c r="I17" s="31">
        <v>-53.517974939999988</v>
      </c>
      <c r="K17" s="31">
        <v>-54.045383695118247</v>
      </c>
      <c r="L17" s="31">
        <v>-54.216841939999995</v>
      </c>
      <c r="M17" s="31">
        <v>-54.216841939999995</v>
      </c>
      <c r="N17" s="31">
        <v>-54.215235939999999</v>
      </c>
      <c r="P17" s="31">
        <v>-31.458235939999998</v>
      </c>
    </row>
    <row r="18" spans="1:16" x14ac:dyDescent="0.3">
      <c r="A18" s="30" t="s">
        <v>101</v>
      </c>
      <c r="B18" s="31">
        <v>35.097762860272098</v>
      </c>
      <c r="C18" s="31">
        <v>-22.32014173343606</v>
      </c>
      <c r="D18" s="31">
        <v>-40.733559090799702</v>
      </c>
      <c r="E18" s="31">
        <v>-40.733559090799702</v>
      </c>
      <c r="F18" s="31">
        <v>-37.493659109296686</v>
      </c>
      <c r="G18" s="31">
        <v>-51.78384802828117</v>
      </c>
      <c r="H18" s="31">
        <v>-81.868726030220557</v>
      </c>
      <c r="I18" s="31">
        <v>-89.737414671885517</v>
      </c>
      <c r="K18" s="31">
        <v>-133.72109810929715</v>
      </c>
      <c r="L18" s="31">
        <v>-148.01128702828163</v>
      </c>
      <c r="M18" s="31">
        <v>-178.09616503022102</v>
      </c>
      <c r="N18" s="31">
        <v>-185.96485367188598</v>
      </c>
      <c r="P18" s="31">
        <v>-52.26307367188565</v>
      </c>
    </row>
    <row r="19" spans="1:16" x14ac:dyDescent="0.3">
      <c r="A19" s="30" t="s">
        <v>102</v>
      </c>
      <c r="B19" s="31">
        <v>7.7060000000000173</v>
      </c>
      <c r="C19" s="31">
        <v>15.706000000000017</v>
      </c>
      <c r="D19" s="31">
        <v>15.706000000000017</v>
      </c>
      <c r="E19" s="31">
        <v>15.706000000000017</v>
      </c>
      <c r="F19" s="31">
        <v>7.3450000000000273</v>
      </c>
      <c r="G19" s="31">
        <v>7.3450000000000273</v>
      </c>
      <c r="H19" s="31">
        <v>7.3450000000000273</v>
      </c>
      <c r="I19" s="31">
        <v>7.3450000000000273</v>
      </c>
      <c r="K19" s="31">
        <v>0</v>
      </c>
      <c r="L19" s="31">
        <v>0</v>
      </c>
      <c r="M19" s="31">
        <v>0</v>
      </c>
      <c r="N19" s="31">
        <v>0</v>
      </c>
      <c r="P19" s="31">
        <v>0</v>
      </c>
    </row>
    <row r="20" spans="1:16" x14ac:dyDescent="0.3">
      <c r="A20" s="30" t="s">
        <v>103</v>
      </c>
      <c r="B20" s="31">
        <v>2.0092710000000125</v>
      </c>
      <c r="C20" s="31">
        <v>2.8743690000000299</v>
      </c>
      <c r="D20" s="31">
        <v>2.8743690000000299</v>
      </c>
      <c r="E20" s="31">
        <v>2.8743690000000299</v>
      </c>
      <c r="F20" s="31">
        <v>3.5571090000000254</v>
      </c>
      <c r="G20" s="31">
        <v>12.113807000000008</v>
      </c>
      <c r="H20" s="31">
        <v>10.884847000000008</v>
      </c>
      <c r="I20" s="31">
        <v>7.981033999999994</v>
      </c>
      <c r="K20" s="31">
        <v>3.5565130000000238</v>
      </c>
      <c r="L20" s="31">
        <v>12.113211000000007</v>
      </c>
      <c r="M20" s="31">
        <v>10.884251000000006</v>
      </c>
      <c r="N20" s="31">
        <v>7.9804379999999924</v>
      </c>
      <c r="P20" s="31">
        <v>7.9814379999999971</v>
      </c>
    </row>
    <row r="21" spans="1:16" x14ac:dyDescent="0.3">
      <c r="A21" s="30" t="s">
        <v>104</v>
      </c>
      <c r="B21" s="31">
        <v>-8.2463993569801914</v>
      </c>
      <c r="C21" s="31">
        <v>-18.001299133058552</v>
      </c>
      <c r="D21" s="31">
        <v>-18.001299133058552</v>
      </c>
      <c r="E21" s="31">
        <v>-18.001299133058552</v>
      </c>
      <c r="F21" s="31">
        <v>-16.933812443238025</v>
      </c>
      <c r="G21" s="31">
        <v>-22.807942999999995</v>
      </c>
      <c r="H21" s="31">
        <v>-38.769943000000012</v>
      </c>
      <c r="I21" s="31">
        <v>-36.452943000000005</v>
      </c>
      <c r="K21" s="31">
        <v>-16.783993443238018</v>
      </c>
      <c r="L21" s="31">
        <v>-22.658123999999987</v>
      </c>
      <c r="M21" s="31">
        <v>-38.620124000000004</v>
      </c>
      <c r="N21" s="31">
        <v>-36.303123999999997</v>
      </c>
      <c r="P21" s="31">
        <v>-34.915123999999992</v>
      </c>
    </row>
    <row r="22" spans="1:16" x14ac:dyDescent="0.3">
      <c r="A22" s="30" t="s">
        <v>105</v>
      </c>
      <c r="B22" s="31">
        <v>-4.0110237794596486</v>
      </c>
      <c r="C22" s="31">
        <v>-2.3081054214593166</v>
      </c>
      <c r="D22" s="31">
        <v>-2.3081054214593166</v>
      </c>
      <c r="E22" s="31">
        <v>-2.3081054214593166</v>
      </c>
      <c r="F22" s="31">
        <v>-1.6776722916982294</v>
      </c>
      <c r="G22" s="31">
        <v>1.8907869999999889</v>
      </c>
      <c r="H22" s="31">
        <v>7.4128109999999765</v>
      </c>
      <c r="I22" s="31">
        <v>2.4158109999999908</v>
      </c>
      <c r="K22" s="31">
        <v>11.216304708301777</v>
      </c>
      <c r="L22" s="31">
        <v>14.784763999999996</v>
      </c>
      <c r="M22" s="31">
        <v>20.306787999999983</v>
      </c>
      <c r="N22" s="31">
        <v>15.309787999999998</v>
      </c>
      <c r="P22" s="31">
        <v>15.350788000000009</v>
      </c>
    </row>
    <row r="23" spans="1:16" x14ac:dyDescent="0.3">
      <c r="A23" s="30" t="s">
        <v>106</v>
      </c>
      <c r="B23" s="31">
        <v>23.287632999999971</v>
      </c>
      <c r="C23" s="31">
        <v>26.005253999999979</v>
      </c>
      <c r="D23" s="31">
        <v>26.005253999999979</v>
      </c>
      <c r="E23" s="31">
        <v>18.055253999999991</v>
      </c>
      <c r="F23" s="31">
        <v>18.055253999999991</v>
      </c>
      <c r="G23" s="31">
        <v>18.144254999999987</v>
      </c>
      <c r="H23" s="31">
        <v>18.144254999999987</v>
      </c>
      <c r="I23" s="31">
        <v>21.592254999999966</v>
      </c>
      <c r="K23" s="31">
        <v>4.8762540000000172</v>
      </c>
      <c r="L23" s="31">
        <v>4.9652550000000133</v>
      </c>
      <c r="M23" s="31">
        <v>4.9652550000000133</v>
      </c>
      <c r="N23" s="31">
        <v>8.4132549999999924</v>
      </c>
      <c r="P23" s="31">
        <v>8.210254999999961</v>
      </c>
    </row>
    <row r="24" spans="1:16" x14ac:dyDescent="0.3">
      <c r="A24" s="28" t="s">
        <v>107</v>
      </c>
      <c r="B24" s="29">
        <v>12.066243458721146</v>
      </c>
      <c r="C24" s="29">
        <v>24.347316260031221</v>
      </c>
      <c r="D24" s="29">
        <v>24.347316260031221</v>
      </c>
      <c r="E24" s="29">
        <v>20.347316260031221</v>
      </c>
      <c r="F24" s="29">
        <v>103.82408474446129</v>
      </c>
      <c r="G24" s="29">
        <v>76.680584222911421</v>
      </c>
      <c r="H24" s="29">
        <v>49.44454376883732</v>
      </c>
      <c r="I24" s="29">
        <v>45.343979768837016</v>
      </c>
      <c r="K24" s="29">
        <v>15.016487225995661</v>
      </c>
      <c r="L24" s="29">
        <v>-12.127013295554207</v>
      </c>
      <c r="M24" s="29">
        <v>-39.363053749628307</v>
      </c>
      <c r="N24" s="29">
        <v>-43.463617749628611</v>
      </c>
      <c r="P24" s="29">
        <v>-47.372793169244687</v>
      </c>
    </row>
    <row r="25" spans="1:16" x14ac:dyDescent="0.3">
      <c r="A25" s="30" t="s">
        <v>108</v>
      </c>
      <c r="B25" s="31">
        <v>16.388552724309193</v>
      </c>
      <c r="C25" s="31">
        <v>30.498552724309775</v>
      </c>
      <c r="D25" s="31">
        <v>30.498552724309775</v>
      </c>
      <c r="E25" s="31">
        <v>26.498552724309775</v>
      </c>
      <c r="F25" s="31">
        <v>64.79155272430944</v>
      </c>
      <c r="G25" s="31">
        <v>47.694552724309688</v>
      </c>
      <c r="H25" s="31">
        <v>11.110552724310764</v>
      </c>
      <c r="I25" s="31">
        <v>7.0105527243104007</v>
      </c>
      <c r="K25" s="31">
        <v>25.303753205844259</v>
      </c>
      <c r="L25" s="31">
        <v>8.2067532058445067</v>
      </c>
      <c r="M25" s="31">
        <v>-28.377246794154416</v>
      </c>
      <c r="N25" s="31">
        <v>-32.47724679415478</v>
      </c>
      <c r="P25" s="31">
        <v>-18.993422213770828</v>
      </c>
    </row>
    <row r="26" spans="1:16" x14ac:dyDescent="0.3">
      <c r="A26" s="30" t="s">
        <v>109</v>
      </c>
      <c r="B26" s="31">
        <v>-4.3223092655898654</v>
      </c>
      <c r="C26" s="31">
        <v>-6.1512364642790089</v>
      </c>
      <c r="D26" s="31">
        <v>-6.1512364642790089</v>
      </c>
      <c r="E26" s="31">
        <v>-6.1512364642790089</v>
      </c>
      <c r="F26" s="31">
        <v>39.032532020151848</v>
      </c>
      <c r="G26" s="31">
        <v>28.986031498599459</v>
      </c>
      <c r="H26" s="31">
        <v>38.333991044526101</v>
      </c>
      <c r="I26" s="31">
        <v>38.333427044525706</v>
      </c>
      <c r="K26" s="31">
        <v>-10.287265979848144</v>
      </c>
      <c r="L26" s="31">
        <v>-20.333766501400532</v>
      </c>
      <c r="M26" s="31">
        <v>-10.98580695547389</v>
      </c>
      <c r="N26" s="31">
        <v>-10.986370955474285</v>
      </c>
      <c r="P26" s="31">
        <v>-28.379370955474315</v>
      </c>
    </row>
    <row r="27" spans="1:16" x14ac:dyDescent="0.3">
      <c r="A27" s="28" t="s">
        <v>110</v>
      </c>
      <c r="B27" s="29">
        <v>78.482090112129754</v>
      </c>
      <c r="C27" s="29">
        <v>78.36079111861909</v>
      </c>
      <c r="D27" s="29">
        <v>14.871634963969882</v>
      </c>
      <c r="E27" s="29">
        <v>32.234632963969489</v>
      </c>
      <c r="F27" s="29">
        <v>32.031949860146597</v>
      </c>
      <c r="G27" s="29">
        <v>-25.596257120512746</v>
      </c>
      <c r="H27" s="29">
        <v>-25.596257120512746</v>
      </c>
      <c r="I27" s="29">
        <v>-2.5221548296849505</v>
      </c>
      <c r="K27" s="29">
        <v>-59.717544139854454</v>
      </c>
      <c r="L27" s="29">
        <v>-117.3457511205138</v>
      </c>
      <c r="M27" s="29">
        <v>-117.3457511205138</v>
      </c>
      <c r="N27" s="29">
        <v>-94.271648829686001</v>
      </c>
      <c r="P27" s="29">
        <v>-299.32664882968606</v>
      </c>
    </row>
    <row r="28" spans="1:16" x14ac:dyDescent="0.3">
      <c r="A28" s="30" t="s">
        <v>111</v>
      </c>
      <c r="B28" s="31">
        <v>19.762002000000166</v>
      </c>
      <c r="C28" s="31">
        <v>19.762002000000166</v>
      </c>
      <c r="D28" s="31">
        <v>19.762002000000166</v>
      </c>
      <c r="E28" s="31">
        <v>37.125</v>
      </c>
      <c r="F28" s="31">
        <v>37.125</v>
      </c>
      <c r="G28" s="31">
        <v>33.239503000000013</v>
      </c>
      <c r="H28" s="31">
        <v>33.239503000000013</v>
      </c>
      <c r="I28" s="31">
        <v>33.239503000000013</v>
      </c>
      <c r="K28" s="31">
        <v>37.125</v>
      </c>
      <c r="L28" s="31">
        <v>33.239503000000013</v>
      </c>
      <c r="M28" s="31">
        <v>33.239503000000013</v>
      </c>
      <c r="N28" s="31">
        <v>33.239503000000013</v>
      </c>
      <c r="P28" s="31">
        <v>-270.19749700000011</v>
      </c>
    </row>
    <row r="29" spans="1:16" x14ac:dyDescent="0.3">
      <c r="A29" s="30" t="s">
        <v>112</v>
      </c>
      <c r="B29" s="31">
        <v>73.066981286792725</v>
      </c>
      <c r="C29" s="31">
        <v>73.066981286792725</v>
      </c>
      <c r="D29" s="31">
        <v>20.075534673358675</v>
      </c>
      <c r="E29" s="31">
        <v>20.075534673358675</v>
      </c>
      <c r="F29" s="31">
        <v>20.07553467335822</v>
      </c>
      <c r="G29" s="31">
        <v>-33.667175307301591</v>
      </c>
      <c r="H29" s="31">
        <v>-33.667175307301591</v>
      </c>
      <c r="I29" s="31">
        <v>-33.667175307301591</v>
      </c>
      <c r="K29" s="31">
        <v>-6.6319023266427166</v>
      </c>
      <c r="L29" s="31">
        <v>-60.374612307302527</v>
      </c>
      <c r="M29" s="31">
        <v>-60.374612307302527</v>
      </c>
      <c r="N29" s="31">
        <v>-60.374612307302527</v>
      </c>
      <c r="P29" s="31">
        <v>-74.671612307302439</v>
      </c>
    </row>
    <row r="30" spans="1:16" x14ac:dyDescent="0.3">
      <c r="A30" s="30" t="s">
        <v>113</v>
      </c>
      <c r="B30" s="31">
        <v>92.244</v>
      </c>
      <c r="C30" s="31">
        <v>92.244</v>
      </c>
      <c r="D30" s="31">
        <v>92.244</v>
      </c>
      <c r="E30" s="31">
        <v>92.244</v>
      </c>
      <c r="F30" s="31">
        <v>92.244</v>
      </c>
      <c r="G30" s="31">
        <v>92.244</v>
      </c>
      <c r="H30" s="31">
        <v>92.244</v>
      </c>
      <c r="I30" s="31">
        <v>92.244</v>
      </c>
      <c r="K30" s="31">
        <v>0</v>
      </c>
      <c r="L30" s="31">
        <v>0</v>
      </c>
      <c r="M30" s="31">
        <v>0</v>
      </c>
      <c r="N30" s="31">
        <v>0</v>
      </c>
      <c r="P30" s="31">
        <v>96.198999999999998</v>
      </c>
    </row>
    <row r="31" spans="1:16" x14ac:dyDescent="0.3">
      <c r="A31" s="30" t="s">
        <v>114</v>
      </c>
      <c r="B31" s="31">
        <v>-106.59089317466315</v>
      </c>
      <c r="C31" s="31">
        <v>-106.71219216817383</v>
      </c>
      <c r="D31" s="31">
        <v>-117.20990170938913</v>
      </c>
      <c r="E31" s="31">
        <v>-117.20990170938913</v>
      </c>
      <c r="F31" s="31">
        <v>-117.41258481321157</v>
      </c>
      <c r="G31" s="31">
        <v>-117.41258481321157</v>
      </c>
      <c r="H31" s="31">
        <v>-117.41258481321157</v>
      </c>
      <c r="I31" s="31">
        <v>-94.338482522383742</v>
      </c>
      <c r="K31" s="31">
        <v>-90.210641813211566</v>
      </c>
      <c r="L31" s="31">
        <v>-90.210641813211566</v>
      </c>
      <c r="M31" s="31">
        <v>-90.210641813211566</v>
      </c>
      <c r="N31" s="31">
        <v>-67.136539522383742</v>
      </c>
      <c r="P31" s="31">
        <v>-50.656539522383753</v>
      </c>
    </row>
    <row r="32" spans="1:16" x14ac:dyDescent="0.3">
      <c r="A32" s="28" t="s">
        <v>115</v>
      </c>
      <c r="B32" s="29">
        <v>147.13247565107304</v>
      </c>
      <c r="C32" s="29">
        <v>21.233092837146614</v>
      </c>
      <c r="D32" s="29">
        <v>78.12417694557189</v>
      </c>
      <c r="E32" s="29">
        <v>85.010595407511573</v>
      </c>
      <c r="F32" s="29">
        <v>-61.046175123703506</v>
      </c>
      <c r="G32" s="29">
        <v>-109.03352768144578</v>
      </c>
      <c r="H32" s="29">
        <v>-111.16010417405778</v>
      </c>
      <c r="I32" s="29">
        <v>-92.228416262492829</v>
      </c>
      <c r="K32" s="29">
        <v>253.82451126051819</v>
      </c>
      <c r="L32" s="29">
        <v>205.83715870277592</v>
      </c>
      <c r="M32" s="29">
        <v>203.71058221016392</v>
      </c>
      <c r="N32" s="29">
        <v>222.64227012172887</v>
      </c>
      <c r="P32" s="29">
        <v>-112.54370787827247</v>
      </c>
    </row>
    <row r="33" spans="1:16" x14ac:dyDescent="0.3">
      <c r="A33" s="30" t="s">
        <v>116</v>
      </c>
      <c r="B33" s="31">
        <v>21</v>
      </c>
      <c r="C33" s="31">
        <v>21</v>
      </c>
      <c r="D33" s="31">
        <v>21</v>
      </c>
      <c r="E33" s="31">
        <v>21</v>
      </c>
      <c r="F33" s="31">
        <v>21</v>
      </c>
      <c r="G33" s="31">
        <v>21</v>
      </c>
      <c r="H33" s="31">
        <v>21</v>
      </c>
      <c r="I33" s="31">
        <v>21</v>
      </c>
      <c r="K33" s="31">
        <v>19.557649000000001</v>
      </c>
      <c r="L33" s="31">
        <v>19.557649000000001</v>
      </c>
      <c r="M33" s="31">
        <v>19.557649000000001</v>
      </c>
      <c r="N33" s="31">
        <v>19.557649000000001</v>
      </c>
      <c r="P33" s="31">
        <v>21</v>
      </c>
    </row>
    <row r="34" spans="1:16" x14ac:dyDescent="0.3">
      <c r="A34" s="30" t="s">
        <v>117</v>
      </c>
      <c r="B34" s="31">
        <v>-72.43692138012284</v>
      </c>
      <c r="C34" s="31">
        <v>-79.082574594833204</v>
      </c>
      <c r="D34" s="31">
        <v>-105.29281219504082</v>
      </c>
      <c r="E34" s="31">
        <v>-105.39010019504076</v>
      </c>
      <c r="F34" s="31">
        <v>-150.49874719504078</v>
      </c>
      <c r="G34" s="31">
        <v>-206.92960743503863</v>
      </c>
      <c r="H34" s="31">
        <v>-254.97639216739753</v>
      </c>
      <c r="I34" s="31">
        <v>-255.85932411159865</v>
      </c>
      <c r="K34" s="31">
        <v>-131.79744019504051</v>
      </c>
      <c r="L34" s="31">
        <v>-188.22830043503836</v>
      </c>
      <c r="M34" s="31">
        <v>-236.27508516739726</v>
      </c>
      <c r="N34" s="31">
        <v>-237.15801711159838</v>
      </c>
      <c r="P34" s="31">
        <v>-233.23801711159831</v>
      </c>
    </row>
    <row r="35" spans="1:16" x14ac:dyDescent="0.3">
      <c r="A35" s="30" t="s">
        <v>118</v>
      </c>
      <c r="B35" s="31">
        <v>168.10715568095247</v>
      </c>
      <c r="C35" s="31">
        <v>152.9971536932353</v>
      </c>
      <c r="D35" s="31">
        <v>98.743106374438867</v>
      </c>
      <c r="E35" s="31">
        <v>166.00779900780753</v>
      </c>
      <c r="F35" s="31">
        <v>144.46724008272849</v>
      </c>
      <c r="G35" s="31">
        <v>246.9915146292974</v>
      </c>
      <c r="H35" s="31">
        <v>232.49468195024838</v>
      </c>
      <c r="I35" s="31">
        <v>229.46829024416274</v>
      </c>
      <c r="K35" s="31">
        <v>-255.06202091727118</v>
      </c>
      <c r="L35" s="31">
        <v>-152.53774637070228</v>
      </c>
      <c r="M35" s="31">
        <v>-167.0345790497513</v>
      </c>
      <c r="N35" s="31">
        <v>-170.06097075583693</v>
      </c>
      <c r="P35" s="31">
        <v>-289.01397075583691</v>
      </c>
    </row>
    <row r="36" spans="1:16" x14ac:dyDescent="0.3">
      <c r="A36" s="30" t="s">
        <v>119</v>
      </c>
      <c r="B36" s="31">
        <v>63.559002675854117</v>
      </c>
      <c r="C36" s="31">
        <v>60.995795058636531</v>
      </c>
      <c r="D36" s="31">
        <v>57.951464294586685</v>
      </c>
      <c r="E36" s="31">
        <v>61.85818588051643</v>
      </c>
      <c r="F36" s="31">
        <v>63.150768875540052</v>
      </c>
      <c r="G36" s="31">
        <v>48.443567734828548</v>
      </c>
      <c r="H36" s="31">
        <v>60.404721914303536</v>
      </c>
      <c r="I36" s="31">
        <v>54.782215442729239</v>
      </c>
      <c r="K36" s="31">
        <v>32.930919875539757</v>
      </c>
      <c r="L36" s="31">
        <v>18.223718734828253</v>
      </c>
      <c r="M36" s="31">
        <v>30.184872914303241</v>
      </c>
      <c r="N36" s="31">
        <v>24.562366442728944</v>
      </c>
      <c r="P36" s="31">
        <v>29.32836644272902</v>
      </c>
    </row>
    <row r="37" spans="1:16" x14ac:dyDescent="0.3">
      <c r="A37" s="30" t="s">
        <v>120</v>
      </c>
      <c r="B37" s="31">
        <v>4.6077480000003561</v>
      </c>
      <c r="C37" s="31">
        <v>4.6077480000003561</v>
      </c>
      <c r="D37" s="31">
        <v>4.6077480000003561</v>
      </c>
      <c r="E37" s="31">
        <v>4.6077480000003561</v>
      </c>
      <c r="F37" s="31">
        <v>4.6077480000003561</v>
      </c>
      <c r="G37" s="31">
        <v>4.6077480000003561</v>
      </c>
      <c r="H37" s="31">
        <v>4.6077480000003561</v>
      </c>
      <c r="I37" s="31">
        <v>4.6077480000003561</v>
      </c>
      <c r="K37" s="31">
        <v>2.5970000000002074</v>
      </c>
      <c r="L37" s="31">
        <v>2.5970000000002074</v>
      </c>
      <c r="M37" s="31">
        <v>2.5970000000002074</v>
      </c>
      <c r="N37" s="31">
        <v>2.5970000000002074</v>
      </c>
      <c r="P37" s="31">
        <v>4.6077480000003561</v>
      </c>
    </row>
    <row r="38" spans="1:16" x14ac:dyDescent="0.3">
      <c r="A38" s="30" t="s">
        <v>121</v>
      </c>
      <c r="B38" s="31">
        <v>-0.16383199999836506</v>
      </c>
      <c r="C38" s="31">
        <v>0</v>
      </c>
      <c r="D38" s="31">
        <v>0</v>
      </c>
      <c r="E38" s="31">
        <v>0</v>
      </c>
      <c r="F38" s="31">
        <v>0</v>
      </c>
      <c r="G38" s="31">
        <v>-5.5750000001353328E-2</v>
      </c>
      <c r="H38" s="31">
        <v>-6.568399999923713E-2</v>
      </c>
      <c r="I38" s="31">
        <v>-0.16785900000468246</v>
      </c>
      <c r="K38" s="31">
        <v>0</v>
      </c>
      <c r="L38" s="31">
        <v>-5.5750000001353328E-2</v>
      </c>
      <c r="M38" s="31">
        <v>-6.568399999923713E-2</v>
      </c>
      <c r="N38" s="31">
        <v>-0.16785900000468246</v>
      </c>
      <c r="P38" s="31">
        <v>-0.16785900000468246</v>
      </c>
    </row>
    <row r="39" spans="1:16" x14ac:dyDescent="0.3">
      <c r="A39" s="30" t="s">
        <v>122</v>
      </c>
      <c r="B39" s="31">
        <v>-10.97399999999999</v>
      </c>
      <c r="C39" s="31">
        <v>-10.97399999999999</v>
      </c>
      <c r="D39" s="31">
        <v>-10.97399999999999</v>
      </c>
      <c r="E39" s="31">
        <v>-10.97399999999999</v>
      </c>
      <c r="F39" s="31">
        <v>-10.97399999999999</v>
      </c>
      <c r="G39" s="31">
        <v>-11.623999999999995</v>
      </c>
      <c r="H39" s="31">
        <v>-11.623999999999995</v>
      </c>
      <c r="I39" s="31">
        <v>-11.623999999999995</v>
      </c>
      <c r="K39" s="31">
        <v>-10.97399999999999</v>
      </c>
      <c r="L39" s="31">
        <v>-11.623999999999995</v>
      </c>
      <c r="M39" s="31">
        <v>-11.623999999999995</v>
      </c>
      <c r="N39" s="31">
        <v>-11.623999999999995</v>
      </c>
      <c r="P39" s="31">
        <v>-11.623999999999995</v>
      </c>
    </row>
    <row r="40" spans="1:16" x14ac:dyDescent="0.3">
      <c r="A40" s="30" t="s">
        <v>123</v>
      </c>
      <c r="B40" s="31">
        <v>110.17517652217407</v>
      </c>
      <c r="C40" s="31">
        <v>147.32032207373391</v>
      </c>
      <c r="D40" s="31">
        <v>137.75013707373523</v>
      </c>
      <c r="E40" s="31">
        <v>12.898162187842672</v>
      </c>
      <c r="F40" s="31">
        <v>-57.726536968695427</v>
      </c>
      <c r="G40" s="31">
        <v>-134.64026812550492</v>
      </c>
      <c r="H40" s="31">
        <v>-131.43490451068965</v>
      </c>
      <c r="I40" s="31">
        <v>-115.82967369821881</v>
      </c>
      <c r="K40" s="31">
        <v>646.92842941552249</v>
      </c>
      <c r="L40" s="31">
        <v>570.014698258713</v>
      </c>
      <c r="M40" s="31">
        <v>573.22006187352827</v>
      </c>
      <c r="N40" s="31">
        <v>588.8252926859991</v>
      </c>
      <c r="P40" s="31">
        <v>541.44021568600192</v>
      </c>
    </row>
    <row r="41" spans="1:16" x14ac:dyDescent="0.3">
      <c r="A41" s="30" t="s">
        <v>124</v>
      </c>
      <c r="B41" s="31">
        <v>-234.33270535756492</v>
      </c>
      <c r="C41" s="31">
        <v>-235.38721680249068</v>
      </c>
      <c r="D41" s="31">
        <v>-85.417332011013968</v>
      </c>
      <c r="E41" s="31">
        <v>-22.124064882478933</v>
      </c>
      <c r="F41" s="31">
        <v>-29.934954990347023</v>
      </c>
      <c r="G41" s="31">
        <v>-30.263349660346421</v>
      </c>
      <c r="H41" s="31">
        <v>-35.915075775179275</v>
      </c>
      <c r="I41" s="31">
        <v>-57.235566708676743</v>
      </c>
      <c r="K41" s="31">
        <v>-22.418310990341979</v>
      </c>
      <c r="L41" s="31">
        <v>-22.746705660341377</v>
      </c>
      <c r="M41" s="31">
        <v>-28.398431775174231</v>
      </c>
      <c r="N41" s="31">
        <v>-49.718922708671698</v>
      </c>
      <c r="P41" s="31">
        <v>-205.47592270867699</v>
      </c>
    </row>
    <row r="42" spans="1:16" x14ac:dyDescent="0.3">
      <c r="A42" s="30" t="s">
        <v>125</v>
      </c>
      <c r="B42" s="31">
        <v>-194.8636755633687</v>
      </c>
      <c r="C42" s="31">
        <v>-332.54827597935594</v>
      </c>
      <c r="D42" s="31">
        <v>-332.54827597935594</v>
      </c>
      <c r="E42" s="31">
        <v>-332.54827597935594</v>
      </c>
      <c r="F42" s="31">
        <v>-334.60072928997431</v>
      </c>
      <c r="G42" s="31">
        <v>-336.02641918676488</v>
      </c>
      <c r="H42" s="31">
        <v>-328.65393748387544</v>
      </c>
      <c r="I42" s="31">
        <v>-321.28145578098668</v>
      </c>
      <c r="K42" s="31">
        <v>-334.60072928997431</v>
      </c>
      <c r="L42" s="31">
        <v>-336.02641918676488</v>
      </c>
      <c r="M42" s="31">
        <v>-328.65393748387544</v>
      </c>
      <c r="N42" s="31">
        <v>-321.28145578098668</v>
      </c>
      <c r="P42" s="31">
        <v>-321.28145578098668</v>
      </c>
    </row>
    <row r="43" spans="1:16" x14ac:dyDescent="0.3">
      <c r="A43" s="30" t="s">
        <v>126</v>
      </c>
      <c r="B43" s="31">
        <v>292.45452707314791</v>
      </c>
      <c r="C43" s="31">
        <v>292.30414138822266</v>
      </c>
      <c r="D43" s="31">
        <v>292.30414138822266</v>
      </c>
      <c r="E43" s="31">
        <v>289.67514138822264</v>
      </c>
      <c r="F43" s="31">
        <v>289.46303636208336</v>
      </c>
      <c r="G43" s="31">
        <v>289.46303636208336</v>
      </c>
      <c r="H43" s="31">
        <v>333.0027378985319</v>
      </c>
      <c r="I43" s="31">
        <v>359.91120935010088</v>
      </c>
      <c r="K43" s="31">
        <v>306.6630143620834</v>
      </c>
      <c r="L43" s="31">
        <v>306.6630143620834</v>
      </c>
      <c r="M43" s="31">
        <v>350.20271589853195</v>
      </c>
      <c r="N43" s="31">
        <v>377.11118735010092</v>
      </c>
      <c r="P43" s="31">
        <v>351.88118735010084</v>
      </c>
    </row>
    <row r="44" spans="1:16" x14ac:dyDescent="0.3">
      <c r="A44" s="28" t="s">
        <v>127</v>
      </c>
      <c r="B44" s="29">
        <v>-269.7891385299381</v>
      </c>
      <c r="C44" s="29">
        <v>-341.83196247476189</v>
      </c>
      <c r="D44" s="29">
        <v>-342.16514787015421</v>
      </c>
      <c r="E44" s="29">
        <v>-332.96999859455354</v>
      </c>
      <c r="F44" s="29">
        <v>-381.80930411383088</v>
      </c>
      <c r="G44" s="29">
        <v>-407.31508898395077</v>
      </c>
      <c r="H44" s="29">
        <v>-444.68385595199197</v>
      </c>
      <c r="I44" s="29">
        <v>-501.3768894213772</v>
      </c>
      <c r="K44" s="29">
        <v>-385.41721311383208</v>
      </c>
      <c r="L44" s="29">
        <v>-410.92299798395197</v>
      </c>
      <c r="M44" s="29">
        <v>-448.29176495199317</v>
      </c>
      <c r="N44" s="29">
        <v>-504.9847984213784</v>
      </c>
      <c r="P44" s="29">
        <v>-473.68879842137721</v>
      </c>
    </row>
    <row r="45" spans="1:16" x14ac:dyDescent="0.3">
      <c r="A45" s="30" t="s">
        <v>128</v>
      </c>
      <c r="B45" s="31">
        <v>-194.37543544839991</v>
      </c>
      <c r="C45" s="31">
        <v>-311.90320664561114</v>
      </c>
      <c r="D45" s="31">
        <v>-321.03260336191124</v>
      </c>
      <c r="E45" s="31">
        <v>-311.83745408631057</v>
      </c>
      <c r="F45" s="31">
        <v>-344.70787894501882</v>
      </c>
      <c r="G45" s="31">
        <v>-346.53649575511736</v>
      </c>
      <c r="H45" s="31">
        <v>-393.52382032471451</v>
      </c>
      <c r="I45" s="31">
        <v>-463.46409821406269</v>
      </c>
      <c r="K45" s="31">
        <v>-349.88890294501925</v>
      </c>
      <c r="L45" s="31">
        <v>-351.71751975511779</v>
      </c>
      <c r="M45" s="31">
        <v>-398.70484432471494</v>
      </c>
      <c r="N45" s="31">
        <v>-468.64512221406312</v>
      </c>
      <c r="P45" s="31">
        <v>-436.99912221406248</v>
      </c>
    </row>
    <row r="46" spans="1:16" x14ac:dyDescent="0.3">
      <c r="A46" s="30" t="s">
        <v>129</v>
      </c>
      <c r="B46" s="31">
        <v>-75.413703081538415</v>
      </c>
      <c r="C46" s="31">
        <v>-29.928755829151214</v>
      </c>
      <c r="D46" s="31">
        <v>-21.1325445082432</v>
      </c>
      <c r="E46" s="31">
        <v>-21.1325445082432</v>
      </c>
      <c r="F46" s="31">
        <v>-37.101425168812284</v>
      </c>
      <c r="G46" s="31">
        <v>-60.778593228833643</v>
      </c>
      <c r="H46" s="31">
        <v>-51.160035627277693</v>
      </c>
      <c r="I46" s="31">
        <v>-37.912791207314285</v>
      </c>
      <c r="K46" s="31">
        <v>-35.528310168812595</v>
      </c>
      <c r="L46" s="31">
        <v>-59.205478228833954</v>
      </c>
      <c r="M46" s="31">
        <v>-49.586920627278005</v>
      </c>
      <c r="N46" s="31">
        <v>-36.339676207314596</v>
      </c>
      <c r="P46" s="31">
        <v>-36.689676207314506</v>
      </c>
    </row>
    <row r="47" spans="1:16" x14ac:dyDescent="0.3">
      <c r="A47" s="28" t="s">
        <v>130</v>
      </c>
      <c r="B47" s="29">
        <v>-237.82346188358679</v>
      </c>
      <c r="C47" s="29">
        <v>-321.77505379584181</v>
      </c>
      <c r="D47" s="29">
        <v>-183.69825045664584</v>
      </c>
      <c r="E47" s="29">
        <v>-156.05032245664734</v>
      </c>
      <c r="F47" s="29">
        <v>-174.7155005663717</v>
      </c>
      <c r="G47" s="29">
        <v>-210.41230445327892</v>
      </c>
      <c r="H47" s="29">
        <v>-212.61446894606161</v>
      </c>
      <c r="I47" s="29">
        <v>-216.99859694605948</v>
      </c>
      <c r="K47" s="29">
        <v>-158.62997056637869</v>
      </c>
      <c r="L47" s="29">
        <v>-194.32677445328591</v>
      </c>
      <c r="M47" s="29">
        <v>-196.52893894606859</v>
      </c>
      <c r="N47" s="29">
        <v>-200.91306694606646</v>
      </c>
      <c r="P47" s="29">
        <v>-192.76706694606401</v>
      </c>
    </row>
    <row r="48" spans="1:16" x14ac:dyDescent="0.3">
      <c r="A48" s="30" t="s">
        <v>131</v>
      </c>
      <c r="B48" s="31">
        <v>-87.242272000001321</v>
      </c>
      <c r="C48" s="31">
        <v>-121.11427200000071</v>
      </c>
      <c r="D48" s="31">
        <v>-121.11427200000071</v>
      </c>
      <c r="E48" s="31">
        <v>-86.859344000000419</v>
      </c>
      <c r="F48" s="31">
        <v>-86.965987000001405</v>
      </c>
      <c r="G48" s="31">
        <v>-131.38798700000007</v>
      </c>
      <c r="H48" s="31">
        <v>-73.63898700000027</v>
      </c>
      <c r="I48" s="31">
        <v>-73.63898700000027</v>
      </c>
      <c r="K48" s="31">
        <v>-87.720715000001292</v>
      </c>
      <c r="L48" s="31">
        <v>-132.14271499999995</v>
      </c>
      <c r="M48" s="31">
        <v>-74.393715000000157</v>
      </c>
      <c r="N48" s="31">
        <v>-74.393715000000157</v>
      </c>
      <c r="P48" s="31">
        <v>-74.393715000000157</v>
      </c>
    </row>
    <row r="49" spans="1:16" x14ac:dyDescent="0.3">
      <c r="A49" s="30" t="s">
        <v>132</v>
      </c>
      <c r="B49" s="31">
        <v>-25</v>
      </c>
      <c r="C49" s="31">
        <v>-25</v>
      </c>
      <c r="D49" s="31">
        <v>-30.585000000000001</v>
      </c>
      <c r="E49" s="31">
        <v>-30.585000000000001</v>
      </c>
      <c r="F49" s="31">
        <v>-30.677</v>
      </c>
      <c r="G49" s="31">
        <v>-30.704999999999998</v>
      </c>
      <c r="H49" s="31">
        <v>-30.704999999999998</v>
      </c>
      <c r="I49" s="31">
        <v>-30.704999999999998</v>
      </c>
      <c r="K49" s="31">
        <v>-30.677</v>
      </c>
      <c r="L49" s="31">
        <v>-30.704999999999998</v>
      </c>
      <c r="M49" s="31">
        <v>-30.704999999999998</v>
      </c>
      <c r="N49" s="31">
        <v>-30.704999999999998</v>
      </c>
      <c r="P49" s="31">
        <v>-0.3869999999999969</v>
      </c>
    </row>
    <row r="50" spans="1:16" x14ac:dyDescent="0.3">
      <c r="A50" s="30" t="s">
        <v>133</v>
      </c>
      <c r="B50" s="31">
        <v>-331.40329626433447</v>
      </c>
      <c r="C50" s="31">
        <v>-365.72116003204872</v>
      </c>
      <c r="D50" s="31">
        <v>-262.2030264474937</v>
      </c>
      <c r="E50" s="31">
        <v>-268.81002644749367</v>
      </c>
      <c r="F50" s="31">
        <v>-279.16173672227615</v>
      </c>
      <c r="G50" s="31">
        <v>-294.12767317765793</v>
      </c>
      <c r="H50" s="31">
        <v>-350.5264568585709</v>
      </c>
      <c r="I50" s="31">
        <v>-350.44714385857083</v>
      </c>
      <c r="K50" s="31">
        <v>-280.65100972227725</v>
      </c>
      <c r="L50" s="31">
        <v>-295.61694617765903</v>
      </c>
      <c r="M50" s="31">
        <v>-352.015729858572</v>
      </c>
      <c r="N50" s="31">
        <v>-351.93641685857193</v>
      </c>
      <c r="P50" s="31">
        <v>-374.65841685857254</v>
      </c>
    </row>
    <row r="51" spans="1:16" x14ac:dyDescent="0.3">
      <c r="A51" s="30" t="s">
        <v>134</v>
      </c>
      <c r="B51" s="31">
        <v>263.44812218734393</v>
      </c>
      <c r="C51" s="31">
        <v>263.44812218734393</v>
      </c>
      <c r="D51" s="31">
        <v>279.61350209790209</v>
      </c>
      <c r="E51" s="31">
        <v>279.61350209790209</v>
      </c>
      <c r="F51" s="31">
        <v>279.61350209790209</v>
      </c>
      <c r="G51" s="31">
        <v>279.61350209790209</v>
      </c>
      <c r="H51" s="31">
        <v>279.61350209790209</v>
      </c>
      <c r="I51" s="31">
        <v>279.61350209790209</v>
      </c>
      <c r="K51" s="31">
        <v>279.61350209790209</v>
      </c>
      <c r="L51" s="31">
        <v>279.61350209790209</v>
      </c>
      <c r="M51" s="31">
        <v>279.61350209790209</v>
      </c>
      <c r="N51" s="31">
        <v>279.61350209790209</v>
      </c>
      <c r="P51" s="31">
        <v>279.61350209790209</v>
      </c>
    </row>
    <row r="52" spans="1:16" x14ac:dyDescent="0.3">
      <c r="A52" s="30" t="s">
        <v>135</v>
      </c>
      <c r="B52" s="31">
        <v>-57.626015806595319</v>
      </c>
      <c r="C52" s="31">
        <v>-73.387743951135462</v>
      </c>
      <c r="D52" s="31">
        <v>-49.409454107051886</v>
      </c>
      <c r="E52" s="31">
        <v>-49.409454107053705</v>
      </c>
      <c r="F52" s="31">
        <v>-57.524278941994226</v>
      </c>
      <c r="G52" s="31">
        <v>-33.805146373521097</v>
      </c>
      <c r="H52" s="31">
        <v>-37.35752718539095</v>
      </c>
      <c r="I52" s="31">
        <v>-41.820968185389518</v>
      </c>
      <c r="K52" s="31">
        <v>-39.19474794200039</v>
      </c>
      <c r="L52" s="31">
        <v>-15.475615373527262</v>
      </c>
      <c r="M52" s="31">
        <v>-19.027996185397114</v>
      </c>
      <c r="N52" s="31">
        <v>-23.491437185395682</v>
      </c>
      <c r="P52" s="31">
        <v>-22.941437185393909</v>
      </c>
    </row>
    <row r="53" spans="1:16" x14ac:dyDescent="0.3">
      <c r="A53" s="28" t="s">
        <v>136</v>
      </c>
      <c r="B53" s="29">
        <v>53.921200556300391</v>
      </c>
      <c r="C53" s="29">
        <v>323.06089069518748</v>
      </c>
      <c r="D53" s="29">
        <v>477.32960985616864</v>
      </c>
      <c r="E53" s="29">
        <v>488.1778374849855</v>
      </c>
      <c r="F53" s="29">
        <v>461.5389302251715</v>
      </c>
      <c r="G53" s="29">
        <v>441.17863658669103</v>
      </c>
      <c r="H53" s="29">
        <v>494.87591207318292</v>
      </c>
      <c r="I53" s="29">
        <v>492.39036795914126</v>
      </c>
      <c r="K53" s="29">
        <v>411.16585974363988</v>
      </c>
      <c r="L53" s="29">
        <v>390.80556610515941</v>
      </c>
      <c r="M53" s="29">
        <v>444.5028415916513</v>
      </c>
      <c r="N53" s="29">
        <v>442.01729747760965</v>
      </c>
      <c r="P53" s="29">
        <v>594.36347289722198</v>
      </c>
    </row>
    <row r="54" spans="1:16" x14ac:dyDescent="0.3">
      <c r="A54" s="30" t="s">
        <v>137</v>
      </c>
      <c r="B54" s="31">
        <v>-24.730264724312349</v>
      </c>
      <c r="C54" s="31">
        <v>-7.3133307243102195</v>
      </c>
      <c r="D54" s="31">
        <v>-5.1694171568812521</v>
      </c>
      <c r="E54" s="31">
        <v>-5.1694171568812521</v>
      </c>
      <c r="F54" s="31">
        <v>-6.434810357589015</v>
      </c>
      <c r="G54" s="31">
        <v>-7.9453383575885255</v>
      </c>
      <c r="H54" s="31">
        <v>-9.2708676075924927</v>
      </c>
      <c r="I54" s="31">
        <v>-25.466000857591951</v>
      </c>
      <c r="K54" s="31">
        <v>-19.929762839123896</v>
      </c>
      <c r="L54" s="31">
        <v>-21.440290839123406</v>
      </c>
      <c r="M54" s="31">
        <v>-22.765820089127374</v>
      </c>
      <c r="N54" s="31">
        <v>-38.960953339126831</v>
      </c>
      <c r="P54" s="31">
        <v>-26.014777919511516</v>
      </c>
    </row>
    <row r="55" spans="1:16" x14ac:dyDescent="0.3">
      <c r="A55" s="30" t="s">
        <v>138</v>
      </c>
      <c r="B55" s="31">
        <v>-74.854277622690347</v>
      </c>
      <c r="C55" s="31">
        <v>14.867860751657531</v>
      </c>
      <c r="D55" s="31">
        <v>-42.922963667025101</v>
      </c>
      <c r="E55" s="31">
        <v>-42.922963667025101</v>
      </c>
      <c r="F55" s="31">
        <v>-46.187154442295537</v>
      </c>
      <c r="G55" s="31">
        <v>-14.418559244585254</v>
      </c>
      <c r="H55" s="31">
        <v>8.6207387554147772</v>
      </c>
      <c r="I55" s="31">
        <v>7.6804887554148991</v>
      </c>
      <c r="K55" s="31">
        <v>-26.007755442295547</v>
      </c>
      <c r="L55" s="31">
        <v>5.7608397554147359</v>
      </c>
      <c r="M55" s="31">
        <v>28.800137755414767</v>
      </c>
      <c r="N55" s="31">
        <v>27.859887755414888</v>
      </c>
      <c r="P55" s="31">
        <v>26.551887755415009</v>
      </c>
    </row>
    <row r="56" spans="1:16" x14ac:dyDescent="0.3">
      <c r="A56" s="30" t="s">
        <v>139</v>
      </c>
      <c r="B56" s="31">
        <v>6.3280238802783515</v>
      </c>
      <c r="C56" s="31">
        <v>16.014609862885663</v>
      </c>
      <c r="D56" s="31">
        <v>57.065255110003932</v>
      </c>
      <c r="E56" s="31">
        <v>57.065255110003932</v>
      </c>
      <c r="F56" s="31">
        <v>54.495365932082109</v>
      </c>
      <c r="G56" s="31">
        <v>50.665512838799827</v>
      </c>
      <c r="H56" s="31">
        <v>86.462641838800096</v>
      </c>
      <c r="I56" s="31">
        <v>86.29852283879984</v>
      </c>
      <c r="K56" s="31">
        <v>22.935180932082062</v>
      </c>
      <c r="L56" s="31">
        <v>19.105327838799781</v>
      </c>
      <c r="M56" s="31">
        <v>54.902456838800049</v>
      </c>
      <c r="N56" s="31">
        <v>54.738337838799794</v>
      </c>
      <c r="P56" s="31">
        <v>81.868337838799675</v>
      </c>
    </row>
    <row r="57" spans="1:16" x14ac:dyDescent="0.3">
      <c r="A57" s="30" t="s">
        <v>140</v>
      </c>
      <c r="B57" s="31">
        <v>-25.566114732798553</v>
      </c>
      <c r="C57" s="31">
        <v>16.513701615615503</v>
      </c>
      <c r="D57" s="31">
        <v>35.008273849039426</v>
      </c>
      <c r="E57" s="31">
        <v>35.008273849039426</v>
      </c>
      <c r="F57" s="31">
        <v>33.271193956030459</v>
      </c>
      <c r="G57" s="31">
        <v>13.846983682309485</v>
      </c>
      <c r="H57" s="31">
        <v>53.784292682309285</v>
      </c>
      <c r="I57" s="31">
        <v>40.87916568230952</v>
      </c>
      <c r="K57" s="31">
        <v>33.271076956030413</v>
      </c>
      <c r="L57" s="31">
        <v>13.84686668230944</v>
      </c>
      <c r="M57" s="31">
        <v>53.78417568230924</v>
      </c>
      <c r="N57" s="31">
        <v>40.879048682309474</v>
      </c>
      <c r="P57" s="31">
        <v>43.845048682309653</v>
      </c>
    </row>
    <row r="58" spans="1:16" x14ac:dyDescent="0.3">
      <c r="A58" s="30" t="s">
        <v>141</v>
      </c>
      <c r="B58" s="31">
        <v>22.398005999999924</v>
      </c>
      <c r="C58" s="31">
        <v>59.73446899999999</v>
      </c>
      <c r="D58" s="31">
        <v>167.07760209459167</v>
      </c>
      <c r="E58" s="31">
        <v>167.07760209459167</v>
      </c>
      <c r="F58" s="31">
        <v>166.83460985955563</v>
      </c>
      <c r="G58" s="31">
        <v>148.69642585955569</v>
      </c>
      <c r="H58" s="31">
        <v>128.69642585955569</v>
      </c>
      <c r="I58" s="31">
        <v>112.87484485955571</v>
      </c>
      <c r="K58" s="31">
        <v>166.83426185955562</v>
      </c>
      <c r="L58" s="31">
        <v>148.69607785955569</v>
      </c>
      <c r="M58" s="31">
        <v>128.69607785955569</v>
      </c>
      <c r="N58" s="31">
        <v>112.87449685955571</v>
      </c>
      <c r="P58" s="31">
        <v>112.87449685955571</v>
      </c>
    </row>
    <row r="59" spans="1:16" x14ac:dyDescent="0.3">
      <c r="A59" s="30" t="s">
        <v>142</v>
      </c>
      <c r="B59" s="31">
        <v>-50.910877113800325</v>
      </c>
      <c r="C59" s="31">
        <v>35.65391191838421</v>
      </c>
      <c r="D59" s="31">
        <v>19.985463142035542</v>
      </c>
      <c r="E59" s="31">
        <v>30.8336907708524</v>
      </c>
      <c r="F59" s="31">
        <v>25.74270992889069</v>
      </c>
      <c r="G59" s="31">
        <v>65.561171282005489</v>
      </c>
      <c r="H59" s="31">
        <v>32.759565115198939</v>
      </c>
      <c r="I59" s="31">
        <v>50.651745274240739</v>
      </c>
      <c r="K59" s="31">
        <v>26.154841928890846</v>
      </c>
      <c r="L59" s="31">
        <v>65.973303282005645</v>
      </c>
      <c r="M59" s="31">
        <v>33.171697115199095</v>
      </c>
      <c r="N59" s="31">
        <v>51.063877274240895</v>
      </c>
      <c r="P59" s="31">
        <v>95.902877274240836</v>
      </c>
    </row>
    <row r="60" spans="1:16" x14ac:dyDescent="0.3">
      <c r="A60" s="30" t="s">
        <v>143</v>
      </c>
      <c r="B60" s="31">
        <v>-11.549534999999906</v>
      </c>
      <c r="C60" s="31">
        <v>17.712030999999989</v>
      </c>
      <c r="D60" s="31">
        <v>13.523419159539479</v>
      </c>
      <c r="E60" s="31">
        <v>13.523419159539479</v>
      </c>
      <c r="F60" s="31">
        <v>13.271020873661257</v>
      </c>
      <c r="G60" s="31">
        <v>2.0417048736613594</v>
      </c>
      <c r="H60" s="31">
        <v>2.3741508736612502</v>
      </c>
      <c r="I60" s="31">
        <v>2.0866218736613149</v>
      </c>
      <c r="K60" s="31">
        <v>-2.6076771263388139</v>
      </c>
      <c r="L60" s="31">
        <v>-13.836993126338712</v>
      </c>
      <c r="M60" s="31">
        <v>-13.504547126338821</v>
      </c>
      <c r="N60" s="31">
        <v>-13.792076126338756</v>
      </c>
      <c r="P60" s="31">
        <v>-14.554076126338813</v>
      </c>
    </row>
    <row r="61" spans="1:16" x14ac:dyDescent="0.3">
      <c r="A61" s="30" t="s">
        <v>144</v>
      </c>
      <c r="B61" s="31">
        <v>69.004526344470378</v>
      </c>
      <c r="C61" s="31">
        <v>81.000034752756733</v>
      </c>
      <c r="D61" s="31">
        <v>100.94484328581291</v>
      </c>
      <c r="E61" s="31">
        <v>100.94484328581291</v>
      </c>
      <c r="F61" s="31">
        <v>97.410917594830266</v>
      </c>
      <c r="G61" s="31">
        <v>74.849420781309163</v>
      </c>
      <c r="H61" s="31">
        <v>74.155127423047929</v>
      </c>
      <c r="I61" s="31">
        <v>56.111294099120869</v>
      </c>
      <c r="K61" s="31">
        <v>41.216573594830152</v>
      </c>
      <c r="L61" s="31">
        <v>18.655076781309049</v>
      </c>
      <c r="M61" s="31">
        <v>17.960783423047815</v>
      </c>
      <c r="N61" s="31">
        <v>-8.3049900879245797E-2</v>
      </c>
      <c r="P61" s="31">
        <v>58.2419500991208</v>
      </c>
    </row>
    <row r="62" spans="1:16" x14ac:dyDescent="0.3">
      <c r="A62" s="30" t="s">
        <v>145</v>
      </c>
      <c r="B62" s="31">
        <v>22.857377890054806</v>
      </c>
      <c r="C62" s="31">
        <v>15.470545247800274</v>
      </c>
      <c r="D62" s="31">
        <v>43.496577619737593</v>
      </c>
      <c r="E62" s="31">
        <v>43.496577619737593</v>
      </c>
      <c r="F62" s="31">
        <v>42.791725257665817</v>
      </c>
      <c r="G62" s="31">
        <v>34.397253645530299</v>
      </c>
      <c r="H62" s="31">
        <v>37.079941645530297</v>
      </c>
      <c r="I62" s="31">
        <v>35.64423864553028</v>
      </c>
      <c r="K62" s="31">
        <v>41.950226257665804</v>
      </c>
      <c r="L62" s="31">
        <v>33.555754645530286</v>
      </c>
      <c r="M62" s="31">
        <v>36.238442645530284</v>
      </c>
      <c r="N62" s="31">
        <v>34.802739645530266</v>
      </c>
      <c r="P62" s="31">
        <v>35.275739645530265</v>
      </c>
    </row>
    <row r="63" spans="1:16" x14ac:dyDescent="0.3">
      <c r="A63" s="30" t="s">
        <v>146</v>
      </c>
      <c r="B63" s="31">
        <v>-0.39491585745071234</v>
      </c>
      <c r="C63" s="31">
        <v>3.5362424548252704</v>
      </c>
      <c r="D63" s="31">
        <v>5.0550463630791569</v>
      </c>
      <c r="E63" s="31">
        <v>5.0550463630791569</v>
      </c>
      <c r="F63" s="31">
        <v>4.2878034588384821</v>
      </c>
      <c r="G63" s="31">
        <v>-25.283648822623292</v>
      </c>
      <c r="H63" s="31">
        <v>-28.346856822623238</v>
      </c>
      <c r="I63" s="31">
        <v>-21.412854822623274</v>
      </c>
      <c r="K63" s="31">
        <v>6.6412314588384618</v>
      </c>
      <c r="L63" s="31">
        <v>-22.930220822623312</v>
      </c>
      <c r="M63" s="31">
        <v>-25.993428822623258</v>
      </c>
      <c r="N63" s="31">
        <v>-19.059426822623294</v>
      </c>
      <c r="P63" s="31">
        <v>-18.277426822623312</v>
      </c>
    </row>
    <row r="64" spans="1:16" x14ac:dyDescent="0.3">
      <c r="A64" s="30" t="s">
        <v>147</v>
      </c>
      <c r="B64" s="31">
        <v>11.592308074544222</v>
      </c>
      <c r="C64" s="31">
        <v>17.229998149151541</v>
      </c>
      <c r="D64" s="31">
        <v>12.682180489415995</v>
      </c>
      <c r="E64" s="31">
        <v>12.682180489415995</v>
      </c>
      <c r="F64" s="31">
        <v>12.704326716458073</v>
      </c>
      <c r="G64" s="31">
        <v>14.717064376656392</v>
      </c>
      <c r="H64" s="31">
        <v>14.728678376656415</v>
      </c>
      <c r="I64" s="31">
        <v>14.728342376656375</v>
      </c>
      <c r="K64" s="31">
        <v>13.620019716458078</v>
      </c>
      <c r="L64" s="31">
        <v>15.632757376656397</v>
      </c>
      <c r="M64" s="31">
        <v>15.644371376656419</v>
      </c>
      <c r="N64" s="31">
        <v>15.64403537665638</v>
      </c>
      <c r="P64" s="31">
        <v>16.572035376656377</v>
      </c>
    </row>
    <row r="65" spans="1:16" x14ac:dyDescent="0.3">
      <c r="A65" s="30" t="s">
        <v>148</v>
      </c>
      <c r="B65" s="31">
        <v>8.0361130000000003</v>
      </c>
      <c r="C65" s="31">
        <v>13.683778000000032</v>
      </c>
      <c r="D65" s="31">
        <v>17.028273942322748</v>
      </c>
      <c r="E65" s="31">
        <v>17.028273942322748</v>
      </c>
      <c r="F65" s="31">
        <v>16.654921029584706</v>
      </c>
      <c r="G65" s="31">
        <v>11.810534029584673</v>
      </c>
      <c r="H65" s="31">
        <v>12.208488029584665</v>
      </c>
      <c r="I65" s="31">
        <v>12.741356029584672</v>
      </c>
      <c r="K65" s="31">
        <v>16.655029029584703</v>
      </c>
      <c r="L65" s="31">
        <v>11.81064202958467</v>
      </c>
      <c r="M65" s="31">
        <v>12.208596029584662</v>
      </c>
      <c r="N65" s="31">
        <v>12.74146402958467</v>
      </c>
      <c r="P65" s="31">
        <v>12.648464029584673</v>
      </c>
    </row>
    <row r="66" spans="1:16" x14ac:dyDescent="0.3">
      <c r="A66" s="30" t="s">
        <v>149</v>
      </c>
      <c r="B66" s="31">
        <v>1.671894</v>
      </c>
      <c r="C66" s="31">
        <v>-0.71795699999999929</v>
      </c>
      <c r="D66" s="31">
        <v>-0.71795699999999929</v>
      </c>
      <c r="E66" s="31">
        <v>-0.71795699999999929</v>
      </c>
      <c r="F66" s="31">
        <v>-0.68765699999999885</v>
      </c>
      <c r="G66" s="31">
        <v>0.19790099999999988</v>
      </c>
      <c r="H66" s="31">
        <v>1.281111000000001</v>
      </c>
      <c r="I66" s="31">
        <v>0.9358019999999998</v>
      </c>
      <c r="K66" s="31">
        <v>-0.68765699999999885</v>
      </c>
      <c r="L66" s="31">
        <v>0.19790099999999988</v>
      </c>
      <c r="M66" s="31">
        <v>1.281111000000001</v>
      </c>
      <c r="N66" s="31">
        <v>0.9358019999999998</v>
      </c>
      <c r="P66" s="31">
        <v>0.9358019999999998</v>
      </c>
    </row>
    <row r="67" spans="1:16" x14ac:dyDescent="0.3">
      <c r="A67" s="30" t="s">
        <v>150</v>
      </c>
      <c r="B67" s="31">
        <v>45.201790000000003</v>
      </c>
      <c r="C67" s="31">
        <v>50.555455999999992</v>
      </c>
      <c r="D67" s="31">
        <v>73.459763202022444</v>
      </c>
      <c r="E67" s="31">
        <v>73.459763202022444</v>
      </c>
      <c r="F67" s="31">
        <v>73.390651480984587</v>
      </c>
      <c r="G67" s="31">
        <v>73.720353480984585</v>
      </c>
      <c r="H67" s="31">
        <v>58.288435730984588</v>
      </c>
      <c r="I67" s="31">
        <v>42.817319980984593</v>
      </c>
      <c r="K67" s="31">
        <v>102.18999448098459</v>
      </c>
      <c r="L67" s="31">
        <v>102.51969648098459</v>
      </c>
      <c r="M67" s="31">
        <v>87.087778730984596</v>
      </c>
      <c r="N67" s="31">
        <v>71.6166629809846</v>
      </c>
      <c r="P67" s="31">
        <v>77.373662980984605</v>
      </c>
    </row>
    <row r="68" spans="1:16" x14ac:dyDescent="0.3">
      <c r="A68" s="30" t="s">
        <v>151</v>
      </c>
      <c r="B68" s="31">
        <v>1.2023810000000006</v>
      </c>
      <c r="C68" s="31">
        <v>0.45015100000000025</v>
      </c>
      <c r="D68" s="31">
        <v>-1.6609977218953038</v>
      </c>
      <c r="E68" s="31">
        <v>-1.6609977218953038</v>
      </c>
      <c r="F68" s="31">
        <v>-1.6845801673255616</v>
      </c>
      <c r="G68" s="31">
        <v>-1.4974831673255606</v>
      </c>
      <c r="H68" s="31">
        <v>-1.6297161673255613</v>
      </c>
      <c r="I68" s="31">
        <v>-1.5098801673255611</v>
      </c>
      <c r="K68" s="31">
        <v>-1.6050961673255619</v>
      </c>
      <c r="L68" s="31">
        <v>-1.417999167325561</v>
      </c>
      <c r="M68" s="31">
        <v>-1.5502321673255617</v>
      </c>
      <c r="N68" s="31">
        <v>-1.4303961673255614</v>
      </c>
      <c r="P68" s="31">
        <v>-1.4293961673255613</v>
      </c>
    </row>
    <row r="69" spans="1:16" x14ac:dyDescent="0.3">
      <c r="A69" s="30" t="s">
        <v>152</v>
      </c>
      <c r="B69" s="31">
        <v>-25.111867751124386</v>
      </c>
      <c r="C69" s="31">
        <v>-25.121072792362863</v>
      </c>
      <c r="D69" s="31">
        <v>-25.121072792362863</v>
      </c>
      <c r="E69" s="31">
        <v>-25.121072792362863</v>
      </c>
      <c r="F69" s="31">
        <v>-25.132282765542723</v>
      </c>
      <c r="G69" s="31">
        <v>-25.13205476554273</v>
      </c>
      <c r="H69" s="31">
        <v>-25.131332765542727</v>
      </c>
      <c r="I69" s="31">
        <v>-25.133152765542718</v>
      </c>
      <c r="K69" s="31">
        <v>-25.152906765542713</v>
      </c>
      <c r="L69" s="31">
        <v>-25.152678765542721</v>
      </c>
      <c r="M69" s="31">
        <v>-25.151956765542717</v>
      </c>
      <c r="N69" s="31">
        <v>-25.153776765542709</v>
      </c>
      <c r="P69" s="31">
        <v>-23.64577676554272</v>
      </c>
    </row>
    <row r="70" spans="1:16" x14ac:dyDescent="0.3">
      <c r="A70" s="30" t="s">
        <v>153</v>
      </c>
      <c r="B70" s="31">
        <v>47.56721537107299</v>
      </c>
      <c r="C70" s="31">
        <v>-3.9281674602748637</v>
      </c>
      <c r="D70" s="31">
        <v>60.66225745163652</v>
      </c>
      <c r="E70" s="31">
        <v>60.66225745163652</v>
      </c>
      <c r="F70" s="31">
        <v>62.199983397157609</v>
      </c>
      <c r="G70" s="31">
        <v>89.836355699247434</v>
      </c>
      <c r="H70" s="31">
        <v>129.74111969924692</v>
      </c>
      <c r="I70" s="31">
        <v>185.80906630355204</v>
      </c>
      <c r="K70" s="31">
        <v>54.777498397157643</v>
      </c>
      <c r="L70" s="31">
        <v>82.413870699247468</v>
      </c>
      <c r="M70" s="31">
        <v>122.31863469924696</v>
      </c>
      <c r="N70" s="31">
        <v>178.38658130355208</v>
      </c>
      <c r="P70" s="31">
        <v>179.30458130355223</v>
      </c>
    </row>
    <row r="71" spans="1:16" x14ac:dyDescent="0.3">
      <c r="A71" s="30" t="s">
        <v>154</v>
      </c>
      <c r="B71" s="31">
        <v>31.179417798057443</v>
      </c>
      <c r="C71" s="31">
        <v>17.718628919060507</v>
      </c>
      <c r="D71" s="31">
        <v>-53.066937514901781</v>
      </c>
      <c r="E71" s="31">
        <v>-53.066937514901781</v>
      </c>
      <c r="F71" s="31">
        <v>-61.389814527812064</v>
      </c>
      <c r="G71" s="31">
        <v>-64.884960605285357</v>
      </c>
      <c r="H71" s="31">
        <v>-80.9260315937222</v>
      </c>
      <c r="I71" s="31">
        <v>-83.346552147184468</v>
      </c>
      <c r="K71" s="31">
        <v>-39.089219527810997</v>
      </c>
      <c r="L71" s="31">
        <v>-42.58436560528429</v>
      </c>
      <c r="M71" s="31">
        <v>-58.625436593721133</v>
      </c>
      <c r="N71" s="31">
        <v>-61.045957147183401</v>
      </c>
      <c r="P71" s="31">
        <v>-63.109957147183934</v>
      </c>
    </row>
    <row r="72" spans="1:16" x14ac:dyDescent="0.3">
      <c r="A72" s="28" t="s">
        <v>155</v>
      </c>
      <c r="B72" s="29">
        <v>246.3</v>
      </c>
      <c r="C72" s="29">
        <v>246.3</v>
      </c>
      <c r="D72" s="29">
        <v>246.3</v>
      </c>
      <c r="E72" s="29">
        <v>251.3</v>
      </c>
      <c r="F72" s="29">
        <v>251.3</v>
      </c>
      <c r="G72" s="29">
        <f>251.3-15</f>
        <v>236.3</v>
      </c>
      <c r="H72" s="29">
        <v>251.3</v>
      </c>
      <c r="I72" s="29">
        <v>146.30000000000001</v>
      </c>
      <c r="K72" s="29">
        <v>251.3</v>
      </c>
      <c r="L72" s="29">
        <f>251.3-15</f>
        <v>236.3</v>
      </c>
      <c r="M72" s="29">
        <v>251.3</v>
      </c>
      <c r="N72" s="29">
        <v>146.30000000000001</v>
      </c>
      <c r="P72" s="29">
        <v>146.30000000000001</v>
      </c>
    </row>
    <row r="73" spans="1:16" x14ac:dyDescent="0.3">
      <c r="A73" s="28" t="s">
        <v>156</v>
      </c>
      <c r="B73" s="29">
        <v>22.156560063202051</v>
      </c>
      <c r="C73" s="29">
        <v>21.951801449791674</v>
      </c>
      <c r="D73" s="29">
        <v>31.305866815429908</v>
      </c>
      <c r="E73" s="29">
        <v>21.951801076134871</v>
      </c>
      <c r="F73" s="29">
        <v>22.463448881237127</v>
      </c>
      <c r="G73" s="29">
        <v>40.475352420566196</v>
      </c>
      <c r="H73" s="29">
        <v>6.2071434205644991</v>
      </c>
      <c r="I73" s="29">
        <v>6.1986614205598016</v>
      </c>
      <c r="K73" s="29">
        <v>-267.25195111876747</v>
      </c>
      <c r="L73" s="29">
        <v>-249.2400475794384</v>
      </c>
      <c r="M73" s="29">
        <v>-283.50825657944</v>
      </c>
      <c r="N73" s="29">
        <v>-283.51673857944502</v>
      </c>
      <c r="P73" s="29">
        <f>-8.93173857943691-15</f>
        <v>-23.93173857943691</v>
      </c>
    </row>
    <row r="74" spans="1:16" x14ac:dyDescent="0.3">
      <c r="A74" s="26" t="s">
        <v>157</v>
      </c>
      <c r="B74" s="32">
        <v>-282.21512218687167</v>
      </c>
      <c r="C74" s="32">
        <v>-468.70004603733651</v>
      </c>
      <c r="D74" s="58">
        <v>-231.36599960320927</v>
      </c>
      <c r="E74" s="58">
        <v>-234.62934397614663</v>
      </c>
      <c r="F74" s="58">
        <v>-189.11655145249824</v>
      </c>
      <c r="G74" s="58">
        <v>-307.41223350797281</v>
      </c>
      <c r="H74" s="58">
        <v>-334.80123531572735</v>
      </c>
      <c r="I74" s="58">
        <v>-354.90954174830858</v>
      </c>
      <c r="K74" s="61">
        <v>113.15433954750097</v>
      </c>
      <c r="L74" s="61">
        <v>-5.1413425079736044</v>
      </c>
      <c r="M74" s="61">
        <v>-32.530344315728144</v>
      </c>
      <c r="N74" s="61">
        <v>-52.638650748309374</v>
      </c>
      <c r="P74" s="63">
        <v>43.405349251685948</v>
      </c>
    </row>
    <row r="75" spans="1:16" x14ac:dyDescent="0.3">
      <c r="A75" t="s">
        <v>158</v>
      </c>
    </row>
    <row r="76" spans="1:16" x14ac:dyDescent="0.3">
      <c r="A76" s="28" t="s">
        <v>159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1BE4-00CB-4ADE-969B-DC1CECA2B31B}">
  <sheetPr>
    <tabColor rgb="FF13B5EA"/>
  </sheetPr>
  <dimension ref="A1:J78"/>
  <sheetViews>
    <sheetView showGridLines="0" zoomScaleNormal="100" workbookViewId="0">
      <selection activeCell="J12" sqref="J12"/>
    </sheetView>
  </sheetViews>
  <sheetFormatPr defaultRowHeight="14.4" x14ac:dyDescent="0.3"/>
  <cols>
    <col min="1" max="1" width="51.5546875" customWidth="1"/>
    <col min="2" max="18" width="12.6640625" customWidth="1"/>
    <col min="20" max="28" width="12.6640625" customWidth="1"/>
    <col min="30" max="35" width="12.6640625" customWidth="1"/>
    <col min="37" max="40" width="12.6640625" customWidth="1"/>
  </cols>
  <sheetData>
    <row r="1" spans="1:10" x14ac:dyDescent="0.3">
      <c r="A1" s="33" t="s">
        <v>188</v>
      </c>
      <c r="B1" s="33"/>
      <c r="C1" s="34"/>
      <c r="D1" s="34"/>
      <c r="E1" s="34"/>
      <c r="F1" s="34"/>
      <c r="G1" s="34"/>
      <c r="H1" s="34"/>
      <c r="I1" s="34"/>
      <c r="J1" s="34"/>
    </row>
    <row r="2" spans="1:10" x14ac:dyDescent="0.3">
      <c r="A2" s="26"/>
      <c r="B2" s="27" t="s">
        <v>181</v>
      </c>
      <c r="C2" s="27" t="s">
        <v>192</v>
      </c>
      <c r="D2" s="27" t="s">
        <v>193</v>
      </c>
      <c r="E2" s="27" t="s">
        <v>194</v>
      </c>
      <c r="F2" s="27" t="s">
        <v>195</v>
      </c>
      <c r="G2" s="27" t="s">
        <v>197</v>
      </c>
      <c r="H2" s="27" t="s">
        <v>199</v>
      </c>
      <c r="I2" s="27" t="s">
        <v>200</v>
      </c>
    </row>
    <row r="3" spans="1:10" x14ac:dyDescent="0.3">
      <c r="A3" s="37" t="s">
        <v>160</v>
      </c>
      <c r="B3" s="39">
        <v>69212.377065826062</v>
      </c>
      <c r="C3" s="39">
        <v>69187.19529538264</v>
      </c>
      <c r="D3" s="39">
        <v>68745.458230995413</v>
      </c>
      <c r="E3" s="39">
        <v>68873.343133723974</v>
      </c>
      <c r="F3" s="39">
        <v>68906.661518661102</v>
      </c>
      <c r="G3" s="39">
        <v>69152.388502659785</v>
      </c>
      <c r="H3" s="39">
        <v>69152.911088933935</v>
      </c>
      <c r="I3" s="39">
        <v>69231.942090718352</v>
      </c>
    </row>
    <row r="4" spans="1:10" x14ac:dyDescent="0.3">
      <c r="A4" s="36" t="s">
        <v>161</v>
      </c>
      <c r="B4" s="31">
        <v>4137.2422937178671</v>
      </c>
      <c r="C4" s="31">
        <v>4137.2422937178671</v>
      </c>
      <c r="D4" s="31">
        <v>4124.6502884392385</v>
      </c>
      <c r="E4" s="31">
        <v>4134.0043541785326</v>
      </c>
      <c r="F4" s="31">
        <v>4134.0164454328315</v>
      </c>
      <c r="G4" s="31">
        <v>4282.7745038558096</v>
      </c>
      <c r="H4" s="31">
        <v>4172.2841569631028</v>
      </c>
      <c r="I4" s="31">
        <v>4067.2841569631028</v>
      </c>
    </row>
    <row r="5" spans="1:10" x14ac:dyDescent="0.3">
      <c r="A5" s="36" t="s">
        <v>162</v>
      </c>
      <c r="B5" s="31">
        <v>522.53191622672011</v>
      </c>
      <c r="C5" s="31">
        <v>522.53191622672011</v>
      </c>
      <c r="D5" s="31">
        <v>542.00959430531179</v>
      </c>
      <c r="E5" s="31">
        <v>542.00959430531179</v>
      </c>
      <c r="F5" s="31">
        <v>542.0127315287391</v>
      </c>
      <c r="G5" s="31">
        <v>524.45679761438635</v>
      </c>
      <c r="H5" s="31">
        <v>524.45679761438635</v>
      </c>
      <c r="I5" s="31">
        <v>524.45679761438635</v>
      </c>
    </row>
    <row r="6" spans="1:10" x14ac:dyDescent="0.3">
      <c r="A6" s="36" t="s">
        <v>163</v>
      </c>
      <c r="B6" s="31">
        <v>2354.6829342246997</v>
      </c>
      <c r="C6" s="31">
        <v>2329.1497849332609</v>
      </c>
      <c r="D6" s="31">
        <v>2304.7935804618755</v>
      </c>
      <c r="E6" s="31">
        <v>2340.9103684482798</v>
      </c>
      <c r="F6" s="31">
        <v>2328.7557127956043</v>
      </c>
      <c r="G6" s="31">
        <v>2334.8311944788838</v>
      </c>
      <c r="H6" s="31">
        <v>2335.2177008717235</v>
      </c>
      <c r="I6" s="31">
        <v>2334.3922059045003</v>
      </c>
    </row>
    <row r="7" spans="1:10" x14ac:dyDescent="0.3">
      <c r="A7" s="36" t="s">
        <v>164</v>
      </c>
      <c r="B7" s="31">
        <v>-9.78963496996729</v>
      </c>
      <c r="C7" s="31">
        <v>-9.78963496996729</v>
      </c>
      <c r="D7" s="31">
        <v>-9.78963496996729</v>
      </c>
      <c r="E7" s="31">
        <v>-15.511387863614001</v>
      </c>
      <c r="F7" s="31">
        <v>-9.78963496996729</v>
      </c>
      <c r="G7" s="31">
        <v>-15.137069978143472</v>
      </c>
      <c r="H7" s="31">
        <v>-15.137069978143472</v>
      </c>
      <c r="I7" s="31">
        <v>-15.137069978143472</v>
      </c>
    </row>
    <row r="8" spans="1:10" x14ac:dyDescent="0.3">
      <c r="A8" s="36" t="s">
        <v>165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</row>
    <row r="9" spans="1:10" x14ac:dyDescent="0.3">
      <c r="A9" s="37" t="s">
        <v>166</v>
      </c>
      <c r="B9" s="39">
        <f t="shared" ref="B9:F9" si="0">B3-B4-B5-B6-B7-B8</f>
        <v>62207.709556626745</v>
      </c>
      <c r="C9" s="39">
        <f t="shared" si="0"/>
        <v>62208.060935474765</v>
      </c>
      <c r="D9" s="39">
        <f t="shared" si="0"/>
        <v>61783.794402758955</v>
      </c>
      <c r="E9" s="39">
        <f t="shared" si="0"/>
        <v>61871.930204655459</v>
      </c>
      <c r="F9" s="39">
        <f t="shared" si="0"/>
        <v>61911.666263873893</v>
      </c>
      <c r="G9" s="39">
        <f t="shared" ref="G9:I9" si="1">G3-G4-G5-G6-G7-G8</f>
        <v>62025.463076688844</v>
      </c>
      <c r="H9" s="39">
        <f t="shared" si="1"/>
        <v>62136.089503462856</v>
      </c>
      <c r="I9" s="39">
        <f t="shared" si="1"/>
        <v>62320.946000214499</v>
      </c>
    </row>
    <row r="10" spans="1:10" x14ac:dyDescent="0.3">
      <c r="A10" s="36" t="s">
        <v>167</v>
      </c>
      <c r="B10" s="31">
        <v>485.1861858031055</v>
      </c>
      <c r="C10" s="31">
        <v>494.94764820310547</v>
      </c>
      <c r="D10" s="31">
        <v>494.94764820310547</v>
      </c>
      <c r="E10" s="31">
        <v>499.94764820310547</v>
      </c>
      <c r="F10" s="31">
        <v>493.49022556973091</v>
      </c>
      <c r="G10" s="31">
        <v>438.2191145089102</v>
      </c>
      <c r="H10" s="31">
        <v>432.0369341034978</v>
      </c>
      <c r="I10" s="31">
        <v>432.0369341034978</v>
      </c>
    </row>
    <row r="11" spans="1:10" x14ac:dyDescent="0.3">
      <c r="A11" s="36" t="s">
        <v>184</v>
      </c>
      <c r="B11" s="31">
        <v>2510.5596677675644</v>
      </c>
      <c r="C11" s="31">
        <v>2510.5596677675644</v>
      </c>
      <c r="D11" s="31">
        <v>2360.5596677675599</v>
      </c>
      <c r="E11" s="31">
        <v>2631</v>
      </c>
      <c r="F11" s="31">
        <v>2631</v>
      </c>
      <c r="G11" s="31">
        <v>2631</v>
      </c>
      <c r="H11" s="31">
        <v>2631</v>
      </c>
      <c r="I11" s="31">
        <v>2631</v>
      </c>
    </row>
    <row r="12" spans="1:10" x14ac:dyDescent="0.3">
      <c r="A12" s="36" t="s">
        <v>189</v>
      </c>
      <c r="B12" s="31">
        <v>568.11861481510141</v>
      </c>
      <c r="C12" s="31">
        <v>560.0371575309041</v>
      </c>
      <c r="D12" s="31">
        <v>410.03715753089955</v>
      </c>
      <c r="E12" s="31">
        <v>674.14115883159229</v>
      </c>
      <c r="F12" s="31">
        <v>668.25042195954234</v>
      </c>
      <c r="G12" s="31">
        <v>668.25042195954234</v>
      </c>
      <c r="H12" s="31">
        <v>668.25042195954234</v>
      </c>
      <c r="I12" s="31">
        <v>668.25042195954234</v>
      </c>
    </row>
    <row r="13" spans="1:10" x14ac:dyDescent="0.3">
      <c r="A13" s="36"/>
      <c r="B13" s="31"/>
      <c r="C13" s="31"/>
      <c r="D13" s="31"/>
      <c r="E13" s="31"/>
      <c r="F13" s="31"/>
      <c r="G13" s="31"/>
      <c r="H13" s="31"/>
      <c r="I13" s="31"/>
    </row>
    <row r="14" spans="1:10" x14ac:dyDescent="0.3">
      <c r="A14" s="43" t="s">
        <v>168</v>
      </c>
      <c r="B14" s="40">
        <v>61804.028879999998</v>
      </c>
      <c r="C14" s="40">
        <v>61804.028879999998</v>
      </c>
      <c r="D14" s="40">
        <v>61804.028879999998</v>
      </c>
      <c r="E14" s="40">
        <v>61804.028879999998</v>
      </c>
      <c r="F14" s="40">
        <v>61804.028879999998</v>
      </c>
      <c r="G14" s="40">
        <v>61804.028879999998</v>
      </c>
      <c r="H14" s="40">
        <v>61804.028879999998</v>
      </c>
      <c r="I14" s="40">
        <v>61804.028879999998</v>
      </c>
    </row>
    <row r="15" spans="1:10" x14ac:dyDescent="0.3">
      <c r="A15" s="36" t="s">
        <v>169</v>
      </c>
      <c r="B15" s="31">
        <v>444.427788072608</v>
      </c>
      <c r="C15" s="31">
        <v>444.427788072608</v>
      </c>
      <c r="D15" s="31">
        <v>444.427788072608</v>
      </c>
      <c r="E15" s="31">
        <v>444.427788072608</v>
      </c>
      <c r="F15" s="31">
        <v>444.427788072608</v>
      </c>
      <c r="G15" s="31">
        <v>444.427788072608</v>
      </c>
      <c r="H15" s="31">
        <v>444.427788072608</v>
      </c>
      <c r="I15" s="31">
        <v>444.427788072608</v>
      </c>
    </row>
    <row r="16" spans="1:10" x14ac:dyDescent="0.3">
      <c r="A16" s="36"/>
      <c r="B16" s="31"/>
      <c r="C16" s="31"/>
      <c r="D16" s="31"/>
      <c r="E16" s="31"/>
      <c r="F16" s="31"/>
      <c r="G16" s="31"/>
      <c r="H16" s="31"/>
      <c r="I16" s="31"/>
    </row>
    <row r="17" spans="1:9" x14ac:dyDescent="0.3">
      <c r="A17" s="37" t="s">
        <v>185</v>
      </c>
      <c r="B17" s="39">
        <f t="shared" ref="B17:I17" si="2">B9-B10+B15-B12</f>
        <v>61598.832544081146</v>
      </c>
      <c r="C17" s="39">
        <f t="shared" si="2"/>
        <v>61597.503917813367</v>
      </c>
      <c r="D17" s="39">
        <f t="shared" si="2"/>
        <v>61323.237385097564</v>
      </c>
      <c r="E17" s="39">
        <f t="shared" si="2"/>
        <v>61142.269185693374</v>
      </c>
      <c r="F17" s="39">
        <f t="shared" si="2"/>
        <v>61194.353404417227</v>
      </c>
      <c r="G17" s="39">
        <f t="shared" si="2"/>
        <v>61363.421328293</v>
      </c>
      <c r="H17" s="39">
        <f t="shared" si="2"/>
        <v>61480.229935472424</v>
      </c>
      <c r="I17" s="39">
        <f t="shared" si="2"/>
        <v>61665.086432224067</v>
      </c>
    </row>
    <row r="18" spans="1:9" x14ac:dyDescent="0.3">
      <c r="A18" s="44" t="s">
        <v>170</v>
      </c>
      <c r="B18" s="41">
        <f t="shared" ref="B18:E18" si="3">B17-B14</f>
        <v>-205.19633591885213</v>
      </c>
      <c r="C18" s="41">
        <f t="shared" si="3"/>
        <v>-206.52496218663146</v>
      </c>
      <c r="D18" s="41">
        <f t="shared" si="3"/>
        <v>-480.79149490243435</v>
      </c>
      <c r="E18" s="41">
        <f t="shared" si="3"/>
        <v>-661.75969430662371</v>
      </c>
      <c r="F18" s="41">
        <f t="shared" ref="F18:I18" si="4">F17-F14</f>
        <v>-609.67547558277147</v>
      </c>
      <c r="G18" s="41">
        <f t="shared" si="4"/>
        <v>-440.60755170699849</v>
      </c>
      <c r="H18" s="41">
        <f t="shared" si="4"/>
        <v>-323.79894452757435</v>
      </c>
      <c r="I18" s="41">
        <f t="shared" si="4"/>
        <v>-138.94244777593121</v>
      </c>
    </row>
    <row r="19" spans="1:9" x14ac:dyDescent="0.3">
      <c r="A19" s="36"/>
      <c r="B19" s="31"/>
      <c r="C19" s="31"/>
      <c r="D19" s="31"/>
      <c r="E19" s="31"/>
      <c r="F19" s="31"/>
      <c r="G19" s="31"/>
      <c r="H19" s="31"/>
      <c r="I19" s="31"/>
    </row>
    <row r="20" spans="1:9" x14ac:dyDescent="0.3">
      <c r="A20" s="43" t="s">
        <v>171</v>
      </c>
      <c r="B20" s="42">
        <v>8.5120000000000005E-3</v>
      </c>
      <c r="C20" s="42">
        <v>8.5120000000000005E-3</v>
      </c>
      <c r="D20" s="42">
        <v>8.5120000000000005E-3</v>
      </c>
      <c r="E20" s="42">
        <v>8.5120000000000005E-3</v>
      </c>
      <c r="F20" s="42">
        <v>8.5120000000000005E-3</v>
      </c>
      <c r="G20" s="42">
        <v>8.5120000000000005E-3</v>
      </c>
      <c r="H20" s="42">
        <v>8.5120000000000005E-3</v>
      </c>
      <c r="I20" s="42">
        <v>8.5120000000000005E-3</v>
      </c>
    </row>
    <row r="21" spans="1:9" x14ac:dyDescent="0.3">
      <c r="A21" s="37" t="s">
        <v>172</v>
      </c>
      <c r="B21" s="42">
        <v>2.1485825736374142E-2</v>
      </c>
      <c r="C21" s="42">
        <v>2.5316596006686343E-2</v>
      </c>
      <c r="D21" s="42">
        <v>2.5844093461534046E-2</v>
      </c>
      <c r="E21" s="42">
        <v>2.6939872125942843E-2</v>
      </c>
      <c r="F21" s="42">
        <v>2.7712829530444294E-2</v>
      </c>
      <c r="G21" s="42">
        <v>3.0349956804621714E-2</v>
      </c>
      <c r="H21" s="42">
        <v>3.2304156012425755E-2</v>
      </c>
      <c r="I21" s="42">
        <v>3.5396791291901541E-2</v>
      </c>
    </row>
    <row r="22" spans="1:9" x14ac:dyDescent="0.3">
      <c r="A22" s="36"/>
      <c r="B22" s="31"/>
      <c r="C22" s="31"/>
      <c r="D22" s="31"/>
      <c r="E22" s="31"/>
      <c r="F22" s="31"/>
      <c r="G22" s="31"/>
      <c r="H22" s="31"/>
      <c r="I22" s="31"/>
    </row>
    <row r="23" spans="1:9" x14ac:dyDescent="0.3">
      <c r="A23" s="43" t="s">
        <v>190</v>
      </c>
      <c r="B23" s="42">
        <v>0.11226883158143508</v>
      </c>
      <c r="C23" s="42">
        <v>0.11226883158143508</v>
      </c>
      <c r="D23" s="42">
        <v>0.11226883158143508</v>
      </c>
      <c r="E23" s="42">
        <v>0.11226883158143508</v>
      </c>
      <c r="F23" s="42">
        <v>0.11226883158143508</v>
      </c>
      <c r="G23" s="42">
        <v>0.11226883158143508</v>
      </c>
      <c r="H23" s="42">
        <v>0.11226883158143508</v>
      </c>
      <c r="I23" s="42">
        <v>0.11226883158143508</v>
      </c>
    </row>
    <row r="24" spans="1:9" x14ac:dyDescent="0.3">
      <c r="A24" s="43" t="s">
        <v>191</v>
      </c>
      <c r="B24" s="42">
        <v>7.3995489466417874E-2</v>
      </c>
      <c r="C24" s="42">
        <v>7.4275585608239325E-2</v>
      </c>
      <c r="D24" s="42">
        <v>6.9136238752401269E-2</v>
      </c>
      <c r="E24" s="42">
        <v>6.1655496356451733E-2</v>
      </c>
      <c r="F24" s="42">
        <v>6.3802346426514278E-2</v>
      </c>
      <c r="G24" s="42">
        <v>6.9175799229847179E-2</v>
      </c>
      <c r="H24" s="42">
        <v>7.1448217103264877E-2</v>
      </c>
      <c r="I24" s="42">
        <v>7.4693266023670324E-2</v>
      </c>
    </row>
    <row r="25" spans="1:9" x14ac:dyDescent="0.3">
      <c r="A25" s="44" t="s">
        <v>186</v>
      </c>
      <c r="B25" s="59">
        <f t="shared" ref="B25:I25" si="5">B23-B24</f>
        <v>3.8273342115017206E-2</v>
      </c>
      <c r="C25" s="59">
        <f t="shared" si="5"/>
        <v>3.7993245973195755E-2</v>
      </c>
      <c r="D25" s="59">
        <f t="shared" si="5"/>
        <v>4.3132592829033811E-2</v>
      </c>
      <c r="E25" s="59">
        <f t="shared" si="5"/>
        <v>5.0613335224983347E-2</v>
      </c>
      <c r="F25" s="59">
        <f t="shared" si="5"/>
        <v>4.8466485154920802E-2</v>
      </c>
      <c r="G25" s="59">
        <f t="shared" si="5"/>
        <v>4.3093032351587901E-2</v>
      </c>
      <c r="H25" s="59">
        <f t="shared" si="5"/>
        <v>4.0820614478170203E-2</v>
      </c>
      <c r="I25" s="59">
        <f t="shared" si="5"/>
        <v>3.7575565557764756E-2</v>
      </c>
    </row>
    <row r="26" spans="1:9" x14ac:dyDescent="0.3">
      <c r="A26" s="30"/>
      <c r="B26" s="31"/>
    </row>
    <row r="27" spans="1:9" x14ac:dyDescent="0.3">
      <c r="A27" t="s">
        <v>187</v>
      </c>
      <c r="B27" s="31"/>
    </row>
    <row r="28" spans="1:9" x14ac:dyDescent="0.3">
      <c r="A28" s="38" t="s">
        <v>173</v>
      </c>
      <c r="B28" s="29"/>
    </row>
    <row r="29" spans="1:9" x14ac:dyDescent="0.3">
      <c r="A29" s="30"/>
      <c r="B29" s="31"/>
    </row>
    <row r="30" spans="1:9" x14ac:dyDescent="0.3">
      <c r="A30" s="38"/>
      <c r="B30" s="31"/>
    </row>
    <row r="31" spans="1:9" x14ac:dyDescent="0.3">
      <c r="A31" s="30"/>
      <c r="B31" s="31"/>
    </row>
    <row r="72" spans="1:2" x14ac:dyDescent="0.3">
      <c r="A72" s="30"/>
      <c r="B72" s="31"/>
    </row>
    <row r="73" spans="1:2" x14ac:dyDescent="0.3">
      <c r="A73" s="28"/>
      <c r="B73" s="29"/>
    </row>
    <row r="74" spans="1:2" x14ac:dyDescent="0.3">
      <c r="A74" s="28"/>
      <c r="B74" s="29"/>
    </row>
    <row r="75" spans="1:2" x14ac:dyDescent="0.3">
      <c r="A75" s="28"/>
      <c r="B75" s="29"/>
    </row>
    <row r="76" spans="1:2" x14ac:dyDescent="0.3">
      <c r="A76" s="26"/>
      <c r="B76" s="32"/>
    </row>
    <row r="78" spans="1:2" x14ac:dyDescent="0.3">
      <c r="A78" s="28"/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EC119FC22A0543BBECA9CA435733F4" ma:contentTypeVersion="14" ma:contentTypeDescription="Umožňuje vytvoriť nový dokument." ma:contentTypeScope="" ma:versionID="e240bf970b76dd81ad66957ca9d45aa8">
  <xsd:schema xmlns:xsd="http://www.w3.org/2001/XMLSchema" xmlns:xs="http://www.w3.org/2001/XMLSchema" xmlns:p="http://schemas.microsoft.com/office/2006/metadata/properties" xmlns:ns2="9d76330f-e8f1-434f-b6cd-d02727bbea50" xmlns:ns3="ca90bd8a-abf5-4496-9b56-aba63058f6b7" targetNamespace="http://schemas.microsoft.com/office/2006/metadata/properties" ma:root="true" ma:fieldsID="4f21b2e752aa0554b370dee949a0d91e" ns2:_="" ns3:_="">
    <xsd:import namespace="9d76330f-e8f1-434f-b6cd-d02727bbea50"/>
    <xsd:import namespace="ca90bd8a-abf5-4496-9b56-aba63058f6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330f-e8f1-434f-b6cd-d02727bbe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30defc02-63cd-467e-841e-d3ca21a4e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0bd8a-abf5-4496-9b56-aba63058f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f5769d0-20cc-435c-8c24-8a4b6a412120}" ma:internalName="TaxCatchAll" ma:showField="CatchAllData" ma:web="ca90bd8a-abf5-4496-9b56-aba63058f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0bd8a-abf5-4496-9b56-aba63058f6b7" xsi:nil="true"/>
    <lcf76f155ced4ddcb4097134ff3c332f xmlns="9d76330f-e8f1-434f-b6cd-d02727bbea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5C2AD9-45AC-4416-BCE7-5B00AA5FC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330f-e8f1-434f-b6cd-d02727bbea50"/>
    <ds:schemaRef ds:uri="ca90bd8a-abf5-4496-9b56-aba63058f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554A2A-31E1-43C5-B7AC-BB99850E2F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3F2DA6-DB56-4048-93C8-EA33641D4EA7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ca90bd8a-abf5-4496-9b56-aba63058f6b7"/>
    <ds:schemaRef ds:uri="http://schemas.microsoft.com/office/2006/documentManagement/types"/>
    <ds:schemaRef ds:uri="http://purl.org/dc/terms/"/>
    <ds:schemaRef ds:uri="http://schemas.microsoft.com/office/infopath/2007/PartnerControls"/>
    <ds:schemaRef ds:uri="9d76330f-e8f1-434f-b6cd-d02727bbea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2026_bilancia</vt:lpstr>
      <vt:lpstr>2026_vplyvy</vt:lpstr>
      <vt:lpstr>2026_vplyvy_konsolidovane </vt:lpstr>
      <vt:lpstr>2026_vydavkove_limity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Majher</dc:creator>
  <cp:keywords/>
  <dc:description/>
  <cp:lastModifiedBy>Jakub Koško</cp:lastModifiedBy>
  <cp:revision/>
  <dcterms:created xsi:type="dcterms:W3CDTF">2019-05-30T05:56:05Z</dcterms:created>
  <dcterms:modified xsi:type="dcterms:W3CDTF">2026-08-31T11:49:11Z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0x01010095EC119FC22A0543BBECA9CA435733F4</vt:lpwstr>
  </property>
  <property fmtid="{D5CDD505-2E9C-101B-9397-08002B2CF9AE}" pid="3" name="MediaServiceImageTags">
    <vt:lpwstr/>
  </property>
</Properties>
</file>